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pivotTables/pivotTable6.xml" ContentType="application/vnd.openxmlformats-officedocument.spreadsheetml.pivot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pivotTables/pivotTable5.xml" ContentType="application/vnd.openxmlformats-officedocument.spreadsheetml.pivotTable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pivotTables/pivotTable3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8772" windowHeight="5856" tabRatio="772" activeTab="3"/>
  </bookViews>
  <sheets>
    <sheet name="Toelichting" sheetId="24" r:id="rId1"/>
    <sheet name="Overzicht tabellen en grafieken" sheetId="23" r:id="rId2"/>
    <sheet name="1. Functie" sheetId="2" r:id="rId3"/>
    <sheet name="2. Personeel" sheetId="1" r:id="rId4"/>
    <sheet name="G1" sheetId="15" r:id="rId5"/>
    <sheet name="G2" sheetId="12" r:id="rId6"/>
    <sheet name="G3" sheetId="18" r:id="rId7"/>
    <sheet name="G4" sheetId="20" r:id="rId8"/>
    <sheet name="G5" sheetId="11" r:id="rId9"/>
    <sheet name="G6" sheetId="27" r:id="rId10"/>
    <sheet name="G7" sheetId="28" r:id="rId11"/>
    <sheet name="T1" sheetId="21" r:id="rId12"/>
    <sheet name="T2" sheetId="4" r:id="rId13"/>
    <sheet name="T3" sheetId="17" r:id="rId14"/>
    <sheet name="T4" sheetId="19" r:id="rId15"/>
    <sheet name="T5" sheetId="10" r:id="rId16"/>
    <sheet name="T6" sheetId="26" r:id="rId17"/>
    <sheet name="T7" sheetId="16" r:id="rId18"/>
  </sheets>
  <externalReferences>
    <externalReference r:id="rId19"/>
  </externalReferences>
  <definedNames>
    <definedName name="Afdeling">'1. Functie'!$D$4:$D$32</definedName>
    <definedName name="Département" localSheetId="1">[1]Fonction!$D$2:$D$30</definedName>
    <definedName name="Département" localSheetId="0">[1]Fonction!$D$2:$D$30</definedName>
    <definedName name="Département">'1. Functie'!$D$4:$D$10</definedName>
    <definedName name="Fonction" localSheetId="1">[1]Fonction!$C$2:$C$30</definedName>
    <definedName name="Fonction" localSheetId="0">[1]Fonction!$C$2:$C$30</definedName>
    <definedName name="Fonction">'1. Functie'!$C$4:$C$14</definedName>
    <definedName name="Functie">'1. Functie'!$C$4:$C$32</definedName>
  </definedNames>
  <calcPr calcId="125725"/>
  <pivotCaches>
    <pivotCache cacheId="0" r:id="rId20"/>
  </pivotCaches>
</workbook>
</file>

<file path=xl/calcChain.xml><?xml version="1.0" encoding="utf-8"?>
<calcChain xmlns="http://schemas.openxmlformats.org/spreadsheetml/2006/main">
  <c r="C78" i="1"/>
  <c r="C79"/>
  <c r="C80"/>
  <c r="C81"/>
  <c r="C82"/>
  <c r="C83"/>
  <c r="C84"/>
  <c r="C85"/>
  <c r="C86"/>
  <c r="C87"/>
  <c r="C88"/>
  <c r="C89"/>
  <c r="D78"/>
  <c r="D79"/>
  <c r="D80"/>
  <c r="D81"/>
  <c r="D82"/>
  <c r="D83"/>
  <c r="D84"/>
  <c r="D85"/>
  <c r="D86"/>
  <c r="D87"/>
  <c r="D88"/>
  <c r="D89"/>
  <c r="E78"/>
  <c r="E79"/>
  <c r="E80"/>
  <c r="E81"/>
  <c r="E82"/>
  <c r="E83"/>
  <c r="E84"/>
  <c r="E85"/>
  <c r="E86"/>
  <c r="E87"/>
  <c r="E88"/>
  <c r="E89"/>
  <c r="F78"/>
  <c r="F79"/>
  <c r="F80"/>
  <c r="F81"/>
  <c r="F82"/>
  <c r="F83"/>
  <c r="F84"/>
  <c r="F85"/>
  <c r="F86"/>
  <c r="F87"/>
  <c r="F88"/>
  <c r="F89"/>
  <c r="G78"/>
  <c r="G79"/>
  <c r="G80"/>
  <c r="G81"/>
  <c r="G82"/>
  <c r="G83"/>
  <c r="G84"/>
  <c r="G85"/>
  <c r="G86"/>
  <c r="G87"/>
  <c r="G88"/>
  <c r="G89"/>
  <c r="H78"/>
  <c r="H79"/>
  <c r="H80"/>
  <c r="H81"/>
  <c r="H82"/>
  <c r="H83"/>
  <c r="H84"/>
  <c r="H85"/>
  <c r="H86"/>
  <c r="H87"/>
  <c r="H88"/>
  <c r="H89"/>
  <c r="C90"/>
  <c r="C91"/>
  <c r="C92"/>
  <c r="C93"/>
  <c r="C94"/>
  <c r="C95"/>
  <c r="C96"/>
  <c r="C97"/>
  <c r="C98"/>
  <c r="C99"/>
  <c r="C100"/>
  <c r="C101"/>
  <c r="D90"/>
  <c r="D91"/>
  <c r="D92"/>
  <c r="D93"/>
  <c r="D94"/>
  <c r="D95"/>
  <c r="D96"/>
  <c r="D97"/>
  <c r="D98"/>
  <c r="D99"/>
  <c r="D100"/>
  <c r="D101"/>
  <c r="E90"/>
  <c r="E91"/>
  <c r="E92"/>
  <c r="E93"/>
  <c r="E94"/>
  <c r="E95"/>
  <c r="E96"/>
  <c r="E97"/>
  <c r="E98"/>
  <c r="E99"/>
  <c r="E100"/>
  <c r="E101"/>
  <c r="F90"/>
  <c r="F91"/>
  <c r="F92"/>
  <c r="F93"/>
  <c r="F94"/>
  <c r="F95"/>
  <c r="F96"/>
  <c r="F97"/>
  <c r="F98"/>
  <c r="F99"/>
  <c r="F100"/>
  <c r="F101"/>
  <c r="G90"/>
  <c r="G91"/>
  <c r="G92"/>
  <c r="G93"/>
  <c r="G94"/>
  <c r="G95"/>
  <c r="G96"/>
  <c r="G97"/>
  <c r="G98"/>
  <c r="G99"/>
  <c r="G100"/>
  <c r="G101"/>
  <c r="H90"/>
  <c r="H91"/>
  <c r="H92"/>
  <c r="H93"/>
  <c r="H94"/>
  <c r="H95"/>
  <c r="H96"/>
  <c r="H97"/>
  <c r="H98"/>
  <c r="H99"/>
  <c r="H100"/>
  <c r="H101"/>
  <c r="C103"/>
  <c r="E103" s="1"/>
  <c r="F103" s="1"/>
  <c r="C49"/>
  <c r="D49" s="1"/>
  <c r="C50"/>
  <c r="E50" s="1"/>
  <c r="F50" s="1"/>
  <c r="C51"/>
  <c r="D51" s="1"/>
  <c r="C52"/>
  <c r="D52" s="1"/>
  <c r="C53"/>
  <c r="D53" s="1"/>
  <c r="C54"/>
  <c r="E54" s="1"/>
  <c r="F54" s="1"/>
  <c r="C55"/>
  <c r="E55" s="1"/>
  <c r="F55" s="1"/>
  <c r="C56"/>
  <c r="E56" s="1"/>
  <c r="F56" s="1"/>
  <c r="C57"/>
  <c r="D57" s="1"/>
  <c r="C58"/>
  <c r="E58" s="1"/>
  <c r="F58" s="1"/>
  <c r="C59"/>
  <c r="G59" s="1"/>
  <c r="H59" s="1"/>
  <c r="C60"/>
  <c r="G60" s="1"/>
  <c r="H60" s="1"/>
  <c r="C61"/>
  <c r="D61" s="1"/>
  <c r="C62"/>
  <c r="E62" s="1"/>
  <c r="F62" s="1"/>
  <c r="C63"/>
  <c r="D63" s="1"/>
  <c r="D58"/>
  <c r="D59"/>
  <c r="E59"/>
  <c r="F59" s="1"/>
  <c r="G57"/>
  <c r="H57" s="1"/>
  <c r="G61"/>
  <c r="H61" s="1"/>
  <c r="C64"/>
  <c r="D64" s="1"/>
  <c r="C65"/>
  <c r="E65" s="1"/>
  <c r="F65" s="1"/>
  <c r="C66"/>
  <c r="D66" s="1"/>
  <c r="C67"/>
  <c r="D67" s="1"/>
  <c r="C68"/>
  <c r="D68" s="1"/>
  <c r="C69"/>
  <c r="E69" s="1"/>
  <c r="F69" s="1"/>
  <c r="C70"/>
  <c r="E70" s="1"/>
  <c r="F70" s="1"/>
  <c r="C71"/>
  <c r="E71" s="1"/>
  <c r="F71" s="1"/>
  <c r="C72"/>
  <c r="D72" s="1"/>
  <c r="C73"/>
  <c r="E73" s="1"/>
  <c r="F73" s="1"/>
  <c r="C74"/>
  <c r="D74" s="1"/>
  <c r="C75"/>
  <c r="D75" s="1"/>
  <c r="C76"/>
  <c r="D76" s="1"/>
  <c r="C77"/>
  <c r="E77" s="1"/>
  <c r="F77" s="1"/>
  <c r="C102"/>
  <c r="D102" s="1"/>
  <c r="D73"/>
  <c r="E66"/>
  <c r="F66" s="1"/>
  <c r="E67"/>
  <c r="F67" s="1"/>
  <c r="G66"/>
  <c r="H66" s="1"/>
  <c r="G67"/>
  <c r="H67" s="1"/>
  <c r="G74"/>
  <c r="H74" s="1"/>
  <c r="G75"/>
  <c r="H75" s="1"/>
  <c r="C48"/>
  <c r="D48" s="1"/>
  <c r="C104"/>
  <c r="E104" s="1"/>
  <c r="F104" s="1"/>
  <c r="C105"/>
  <c r="D105" s="1"/>
  <c r="C106"/>
  <c r="D106" s="1"/>
  <c r="C107"/>
  <c r="D107" s="1"/>
  <c r="C108"/>
  <c r="E108" s="1"/>
  <c r="F108" s="1"/>
  <c r="C109"/>
  <c r="D109" s="1"/>
  <c r="G105"/>
  <c r="H105" s="1"/>
  <c r="C110"/>
  <c r="D110" s="1"/>
  <c r="C111"/>
  <c r="E111" s="1"/>
  <c r="F111" s="1"/>
  <c r="C112"/>
  <c r="D112" s="1"/>
  <c r="C113"/>
  <c r="D113" s="1"/>
  <c r="C114"/>
  <c r="D114" s="1"/>
  <c r="C115"/>
  <c r="E115" s="1"/>
  <c r="F115" s="1"/>
  <c r="C116"/>
  <c r="D116" s="1"/>
  <c r="C46"/>
  <c r="E46" s="1"/>
  <c r="F46" s="1"/>
  <c r="A21" i="4"/>
  <c r="B21"/>
  <c r="C21"/>
  <c r="C120" i="1"/>
  <c r="E120" s="1"/>
  <c r="F120" s="1"/>
  <c r="C47"/>
  <c r="E47" s="1"/>
  <c r="F47" s="1"/>
  <c r="C117"/>
  <c r="D117" s="1"/>
  <c r="C118"/>
  <c r="E118" s="1"/>
  <c r="F118" s="1"/>
  <c r="C119"/>
  <c r="E119" s="1"/>
  <c r="F119" s="1"/>
  <c r="C121"/>
  <c r="E121" s="1"/>
  <c r="F121" s="1"/>
  <c r="C122"/>
  <c r="E122" s="1"/>
  <c r="F122" s="1"/>
  <c r="C123"/>
  <c r="D123" s="1"/>
  <c r="C124"/>
  <c r="D124" s="1"/>
  <c r="B17" i="19"/>
  <c r="B18"/>
  <c r="B19"/>
  <c r="B20"/>
  <c r="B21"/>
  <c r="B16"/>
  <c r="C21"/>
  <c r="C20"/>
  <c r="A20"/>
  <c r="C19"/>
  <c r="A19"/>
  <c r="C18"/>
  <c r="A18"/>
  <c r="C17"/>
  <c r="A17"/>
  <c r="C16"/>
  <c r="A16"/>
  <c r="C15"/>
  <c r="B15"/>
  <c r="A15"/>
  <c r="B17" i="17"/>
  <c r="B18"/>
  <c r="B19"/>
  <c r="B20"/>
  <c r="B21"/>
  <c r="B16"/>
  <c r="A15"/>
  <c r="B15"/>
  <c r="C15"/>
  <c r="A16"/>
  <c r="C16"/>
  <c r="A17"/>
  <c r="C17"/>
  <c r="A18"/>
  <c r="C18"/>
  <c r="A19"/>
  <c r="C19"/>
  <c r="A20"/>
  <c r="C20"/>
  <c r="B17" i="4"/>
  <c r="B18"/>
  <c r="B19"/>
  <c r="B20"/>
  <c r="B16"/>
  <c r="A16"/>
  <c r="C16"/>
  <c r="A17"/>
  <c r="C17"/>
  <c r="A18"/>
  <c r="C18"/>
  <c r="A19"/>
  <c r="C19"/>
  <c r="A20"/>
  <c r="C20"/>
  <c r="E60" i="1" l="1"/>
  <c r="F60" s="1"/>
  <c r="G102"/>
  <c r="H102" s="1"/>
  <c r="G70"/>
  <c r="H70" s="1"/>
  <c r="E74"/>
  <c r="F74" s="1"/>
  <c r="G49"/>
  <c r="H49" s="1"/>
  <c r="D60"/>
  <c r="G114"/>
  <c r="H114" s="1"/>
  <c r="G71"/>
  <c r="H71" s="1"/>
  <c r="E75"/>
  <c r="F75" s="1"/>
  <c r="G53"/>
  <c r="H53" s="1"/>
  <c r="E52"/>
  <c r="F52" s="1"/>
  <c r="G106"/>
  <c r="H106" s="1"/>
  <c r="G62"/>
  <c r="H62" s="1"/>
  <c r="G58"/>
  <c r="H58" s="1"/>
  <c r="G54"/>
  <c r="H54" s="1"/>
  <c r="G50"/>
  <c r="H50" s="1"/>
  <c r="G63"/>
  <c r="H63" s="1"/>
  <c r="G55"/>
  <c r="H55" s="1"/>
  <c r="G51"/>
  <c r="H51" s="1"/>
  <c r="D50"/>
  <c r="G103"/>
  <c r="H103" s="1"/>
  <c r="D77"/>
  <c r="D69"/>
  <c r="G56"/>
  <c r="H56" s="1"/>
  <c r="G52"/>
  <c r="H52" s="1"/>
  <c r="E51"/>
  <c r="F51" s="1"/>
  <c r="D54"/>
  <c r="D55"/>
  <c r="D103"/>
  <c r="G110"/>
  <c r="H110" s="1"/>
  <c r="G109"/>
  <c r="H109" s="1"/>
  <c r="D108"/>
  <c r="G76"/>
  <c r="H76" s="1"/>
  <c r="G72"/>
  <c r="H72" s="1"/>
  <c r="G68"/>
  <c r="H68" s="1"/>
  <c r="G64"/>
  <c r="H64" s="1"/>
  <c r="E63"/>
  <c r="F63" s="1"/>
  <c r="D62"/>
  <c r="D56"/>
  <c r="E109"/>
  <c r="F109" s="1"/>
  <c r="G77"/>
  <c r="H77" s="1"/>
  <c r="G73"/>
  <c r="H73" s="1"/>
  <c r="G69"/>
  <c r="H69" s="1"/>
  <c r="G65"/>
  <c r="H65" s="1"/>
  <c r="D65"/>
  <c r="D70"/>
  <c r="D111"/>
  <c r="G107"/>
  <c r="H107" s="1"/>
  <c r="G48"/>
  <c r="H48" s="1"/>
  <c r="E102"/>
  <c r="F102" s="1"/>
  <c r="D71"/>
  <c r="E61"/>
  <c r="F61" s="1"/>
  <c r="E57"/>
  <c r="F57" s="1"/>
  <c r="E53"/>
  <c r="F53" s="1"/>
  <c r="E49"/>
  <c r="F49" s="1"/>
  <c r="G111"/>
  <c r="H111" s="1"/>
  <c r="G115"/>
  <c r="H115" s="1"/>
  <c r="D115"/>
  <c r="G108"/>
  <c r="H108" s="1"/>
  <c r="G104"/>
  <c r="H104" s="1"/>
  <c r="D104"/>
  <c r="G116"/>
  <c r="H116" s="1"/>
  <c r="G112"/>
  <c r="H112" s="1"/>
  <c r="E105"/>
  <c r="F105" s="1"/>
  <c r="E76"/>
  <c r="F76" s="1"/>
  <c r="E72"/>
  <c r="F72" s="1"/>
  <c r="E68"/>
  <c r="F68" s="1"/>
  <c r="E64"/>
  <c r="F64" s="1"/>
  <c r="G113"/>
  <c r="H113" s="1"/>
  <c r="E116"/>
  <c r="F116" s="1"/>
  <c r="E106"/>
  <c r="F106" s="1"/>
  <c r="E112"/>
  <c r="F112" s="1"/>
  <c r="E107"/>
  <c r="F107" s="1"/>
  <c r="E48"/>
  <c r="F48" s="1"/>
  <c r="E113"/>
  <c r="F113" s="1"/>
  <c r="E114"/>
  <c r="F114" s="1"/>
  <c r="E110"/>
  <c r="F110" s="1"/>
  <c r="D46"/>
  <c r="D47"/>
  <c r="D119"/>
  <c r="D121"/>
  <c r="D120"/>
  <c r="D122"/>
  <c r="D118"/>
  <c r="G121"/>
  <c r="H121" s="1"/>
  <c r="G46"/>
  <c r="H46" s="1"/>
  <c r="G119"/>
  <c r="H119" s="1"/>
  <c r="G124"/>
  <c r="H124" s="1"/>
  <c r="G47"/>
  <c r="H47" s="1"/>
  <c r="E124"/>
  <c r="F124" s="1"/>
  <c r="G118"/>
  <c r="H118" s="1"/>
  <c r="G123"/>
  <c r="H123" s="1"/>
  <c r="E123"/>
  <c r="F123" s="1"/>
  <c r="G120"/>
  <c r="H120" s="1"/>
  <c r="G122"/>
  <c r="H122" s="1"/>
  <c r="G117"/>
  <c r="H117" s="1"/>
  <c r="E117"/>
  <c r="F117" s="1"/>
  <c r="C9"/>
  <c r="D9" s="1"/>
  <c r="C10"/>
  <c r="D10" s="1"/>
  <c r="C11"/>
  <c r="D11" s="1"/>
  <c r="C12"/>
  <c r="D12" s="1"/>
  <c r="C13"/>
  <c r="D13" s="1"/>
  <c r="C14"/>
  <c r="D14" s="1"/>
  <c r="C21"/>
  <c r="D21" s="1"/>
  <c r="C8"/>
  <c r="D8" s="1"/>
  <c r="C15"/>
  <c r="D15" s="1"/>
  <c r="C16"/>
  <c r="D16" s="1"/>
  <c r="C17"/>
  <c r="D17" s="1"/>
  <c r="C18"/>
  <c r="D18" s="1"/>
  <c r="C19"/>
  <c r="D19" s="1"/>
  <c r="C20"/>
  <c r="D20" s="1"/>
  <c r="C3"/>
  <c r="D3" s="1"/>
  <c r="C4"/>
  <c r="D4" s="1"/>
  <c r="C5"/>
  <c r="D5" s="1"/>
  <c r="C6"/>
  <c r="D6" s="1"/>
  <c r="C7"/>
  <c r="D7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C39"/>
  <c r="D39" s="1"/>
  <c r="C40"/>
  <c r="D40" s="1"/>
  <c r="C41"/>
  <c r="D41" s="1"/>
  <c r="C42"/>
  <c r="D42" s="1"/>
  <c r="C43"/>
  <c r="D43" s="1"/>
  <c r="C44"/>
  <c r="D44" s="1"/>
  <c r="C45"/>
  <c r="D45" s="1"/>
  <c r="C2"/>
  <c r="D2" s="1"/>
  <c r="C2" i="21"/>
  <c r="D2"/>
  <c r="E2"/>
  <c r="A3"/>
  <c r="B3"/>
  <c r="A4"/>
  <c r="A5"/>
  <c r="A6"/>
  <c r="A7"/>
  <c r="A8"/>
  <c r="A9"/>
  <c r="D135" i="1"/>
  <c r="B7" i="21" s="1"/>
  <c r="C21" i="17"/>
  <c r="D132" i="1"/>
  <c r="B4" i="21" s="1"/>
  <c r="D133" i="1"/>
  <c r="B5" i="21" s="1"/>
  <c r="D134" i="1"/>
  <c r="B6" i="21" s="1"/>
  <c r="D137" i="1"/>
  <c r="B9" i="21" s="1"/>
  <c r="D136" i="1"/>
  <c r="B8" i="21" s="1"/>
  <c r="E131" i="1" l="1" a="1"/>
  <c r="E21"/>
  <c r="F21" s="1"/>
  <c r="E15"/>
  <c r="F15" s="1"/>
  <c r="E13"/>
  <c r="F13" s="1"/>
  <c r="E9"/>
  <c r="F9" s="1"/>
  <c r="E20"/>
  <c r="F20" s="1"/>
  <c r="G16"/>
  <c r="H16" s="1"/>
  <c r="G12"/>
  <c r="H12" s="1"/>
  <c r="E12"/>
  <c r="F12" s="1"/>
  <c r="G11"/>
  <c r="H11" s="1"/>
  <c r="E11"/>
  <c r="F11" s="1"/>
  <c r="E14"/>
  <c r="F14" s="1"/>
  <c r="E10"/>
  <c r="F10" s="1"/>
  <c r="G13"/>
  <c r="H13" s="1"/>
  <c r="G9"/>
  <c r="H9" s="1"/>
  <c r="G14"/>
  <c r="H14" s="1"/>
  <c r="G10"/>
  <c r="H10" s="1"/>
  <c r="G19"/>
  <c r="H19" s="1"/>
  <c r="E19"/>
  <c r="F19" s="1"/>
  <c r="G15"/>
  <c r="H15" s="1"/>
  <c r="G21"/>
  <c r="H21" s="1"/>
  <c r="E16"/>
  <c r="F16" s="1"/>
  <c r="G17"/>
  <c r="H17" s="1"/>
  <c r="E17"/>
  <c r="F17" s="1"/>
  <c r="G20"/>
  <c r="H20" s="1"/>
  <c r="G18"/>
  <c r="H18" s="1"/>
  <c r="G8"/>
  <c r="H8" s="1"/>
  <c r="E18"/>
  <c r="F18" s="1"/>
  <c r="E8"/>
  <c r="F8" s="1"/>
  <c r="E45"/>
  <c r="F45" s="1"/>
  <c r="E133" l="1"/>
  <c r="E137"/>
  <c r="E132"/>
  <c r="E136"/>
  <c r="E131"/>
  <c r="E135"/>
  <c r="E134"/>
  <c r="G2"/>
  <c r="G45"/>
  <c r="H45" s="1"/>
  <c r="G31"/>
  <c r="H31" s="1"/>
  <c r="G37"/>
  <c r="H37" s="1"/>
  <c r="G7"/>
  <c r="H7" s="1"/>
  <c r="G39"/>
  <c r="H39" s="1"/>
  <c r="G23"/>
  <c r="H23" s="1"/>
  <c r="G29"/>
  <c r="H29" s="1"/>
  <c r="G42"/>
  <c r="H42" s="1"/>
  <c r="G26"/>
  <c r="H26" s="1"/>
  <c r="G43"/>
  <c r="H43" s="1"/>
  <c r="G38"/>
  <c r="H38" s="1"/>
  <c r="G33"/>
  <c r="H33" s="1"/>
  <c r="G27"/>
  <c r="H27" s="1"/>
  <c r="G22"/>
  <c r="H22" s="1"/>
  <c r="G3"/>
  <c r="H3" s="1"/>
  <c r="G34"/>
  <c r="H34" s="1"/>
  <c r="G4"/>
  <c r="H4" s="1"/>
  <c r="G41"/>
  <c r="H41" s="1"/>
  <c r="G35"/>
  <c r="H35" s="1"/>
  <c r="G30"/>
  <c r="H30" s="1"/>
  <c r="G25"/>
  <c r="H25" s="1"/>
  <c r="G5"/>
  <c r="H5" s="1"/>
  <c r="G44"/>
  <c r="H44" s="1"/>
  <c r="G40"/>
  <c r="H40" s="1"/>
  <c r="G36"/>
  <c r="H36" s="1"/>
  <c r="G32"/>
  <c r="H32" s="1"/>
  <c r="G28"/>
  <c r="H28" s="1"/>
  <c r="G24"/>
  <c r="H24" s="1"/>
  <c r="G6"/>
  <c r="H6" s="1"/>
  <c r="E33"/>
  <c r="F33" s="1"/>
  <c r="E3"/>
  <c r="F3" s="1"/>
  <c r="E7"/>
  <c r="F7" s="1"/>
  <c r="E37"/>
  <c r="F37" s="1"/>
  <c r="E44"/>
  <c r="F44" s="1"/>
  <c r="E28"/>
  <c r="F28" s="1"/>
  <c r="E32"/>
  <c r="F32" s="1"/>
  <c r="E42"/>
  <c r="F42" s="1"/>
  <c r="E26"/>
  <c r="F26" s="1"/>
  <c r="E2"/>
  <c r="E40"/>
  <c r="F40" s="1"/>
  <c r="E34"/>
  <c r="F34" s="1"/>
  <c r="E29"/>
  <c r="F29" s="1"/>
  <c r="E24"/>
  <c r="F24" s="1"/>
  <c r="E4"/>
  <c r="F4" s="1"/>
  <c r="E38"/>
  <c r="F38" s="1"/>
  <c r="E22"/>
  <c r="F22" s="1"/>
  <c r="E41"/>
  <c r="F41" s="1"/>
  <c r="E36"/>
  <c r="F36" s="1"/>
  <c r="E30"/>
  <c r="F30" s="1"/>
  <c r="E25"/>
  <c r="F25" s="1"/>
  <c r="E6"/>
  <c r="F6" s="1"/>
  <c r="E43"/>
  <c r="F43" s="1"/>
  <c r="E39"/>
  <c r="F39" s="1"/>
  <c r="E35"/>
  <c r="F35" s="1"/>
  <c r="E31"/>
  <c r="F31" s="1"/>
  <c r="E27"/>
  <c r="F27" s="1"/>
  <c r="E23"/>
  <c r="F23" s="1"/>
  <c r="E5"/>
  <c r="F5" s="1"/>
  <c r="F2" l="1"/>
  <c r="F131" a="1"/>
  <c r="H2"/>
  <c r="G131" a="1"/>
  <c r="C5" i="21"/>
  <c r="C9"/>
  <c r="C4"/>
  <c r="C8"/>
  <c r="C3"/>
  <c r="C7"/>
  <c r="C6"/>
  <c r="F133" i="1" l="1"/>
  <c r="D5" i="21" s="1"/>
  <c r="F137" i="1"/>
  <c r="D9" i="21" s="1"/>
  <c r="F132" i="1"/>
  <c r="D4" i="21" s="1"/>
  <c r="F136" i="1"/>
  <c r="D8" i="21" s="1"/>
  <c r="F131" i="1"/>
  <c r="D3" i="21" s="1"/>
  <c r="F135" i="1"/>
  <c r="D7" i="21" s="1"/>
  <c r="F134" i="1"/>
  <c r="D6" i="21" s="1"/>
  <c r="G133" i="1"/>
  <c r="E5" i="21" s="1"/>
  <c r="G137" i="1"/>
  <c r="E9" i="21" s="1"/>
  <c r="G132" i="1"/>
  <c r="E4" i="21" s="1"/>
  <c r="G136" i="1"/>
  <c r="E8" i="21" s="1"/>
  <c r="G131" i="1"/>
  <c r="E3" i="21" s="1"/>
  <c r="G135" i="1"/>
  <c r="E7" i="21" s="1"/>
  <c r="G134" i="1"/>
  <c r="E6" i="21" s="1"/>
</calcChain>
</file>

<file path=xl/sharedStrings.xml><?xml version="1.0" encoding="utf-8"?>
<sst xmlns="http://schemas.openxmlformats.org/spreadsheetml/2006/main" count="351" uniqueCount="135">
  <si>
    <t>Total général</t>
  </si>
  <si>
    <t>Personeel</t>
  </si>
  <si>
    <t>Medewerker 1</t>
  </si>
  <si>
    <t>Medewerker 2</t>
  </si>
  <si>
    <t>Medewerker 3</t>
  </si>
  <si>
    <t>Medewerker 4</t>
  </si>
  <si>
    <t>Medewerker 5</t>
  </si>
  <si>
    <t>Medewerker 6</t>
  </si>
  <si>
    <t>Medewerker 7</t>
  </si>
  <si>
    <t>Medewerker 8</t>
  </si>
  <si>
    <t>Medewerker 9</t>
  </si>
  <si>
    <t>Medewerker 10</t>
  </si>
  <si>
    <t>Medewerker 11</t>
  </si>
  <si>
    <t>Medewerker 12</t>
  </si>
  <si>
    <t>Medewerker 13</t>
  </si>
  <si>
    <t>Medewerker 14</t>
  </si>
  <si>
    <t>Medewerker 15</t>
  </si>
  <si>
    <t>Medewerker 16</t>
  </si>
  <si>
    <t>Medewerker 17</t>
  </si>
  <si>
    <t>Medewerker 18</t>
  </si>
  <si>
    <t>Medewerker 19</t>
  </si>
  <si>
    <t>Medewerker 20</t>
  </si>
  <si>
    <t>Medewerker 21</t>
  </si>
  <si>
    <t>Medewerker 22</t>
  </si>
  <si>
    <t>Medewerker 23</t>
  </si>
  <si>
    <t>Medewerker 24</t>
  </si>
  <si>
    <t>Medewerker 25</t>
  </si>
  <si>
    <t>Medewerker 26</t>
  </si>
  <si>
    <t>Medewerker 27</t>
  </si>
  <si>
    <t>Medewerker 28</t>
  </si>
  <si>
    <t>Medewerker 29</t>
  </si>
  <si>
    <t>Medewerker 30</t>
  </si>
  <si>
    <t>Medewerker 31</t>
  </si>
  <si>
    <t>Medewerker 32</t>
  </si>
  <si>
    <t>Medewerker 33</t>
  </si>
  <si>
    <t>Medewerker 34</t>
  </si>
  <si>
    <t>Medewerker 35</t>
  </si>
  <si>
    <t>Medewerker 36</t>
  </si>
  <si>
    <t>Medewerker 37</t>
  </si>
  <si>
    <t>Medewerker 38</t>
  </si>
  <si>
    <t>Medewerker 39</t>
  </si>
  <si>
    <t>Medewerker 40</t>
  </si>
  <si>
    <t>Medewerker 41</t>
  </si>
  <si>
    <t>Medewerker 42</t>
  </si>
  <si>
    <t>Medewerker 43</t>
  </si>
  <si>
    <t>Medewerker 44</t>
  </si>
  <si>
    <t>Geboortedatum</t>
  </si>
  <si>
    <t>Leeftijd</t>
  </si>
  <si>
    <t>Huidige leeftijdscategorie</t>
  </si>
  <si>
    <t>Leeftijd+3</t>
  </si>
  <si>
    <t>Binnen 3 jaar</t>
  </si>
  <si>
    <t>Leeftijd+5</t>
  </si>
  <si>
    <t>Binnen 5 jaar</t>
  </si>
  <si>
    <t>Geslacht</t>
  </si>
  <si>
    <t>Functie</t>
  </si>
  <si>
    <t>Afdeling</t>
  </si>
  <si>
    <t>Personeelsontwikkeling binnen 0-3-5 jaar</t>
  </si>
  <si>
    <t>Leeftijden</t>
  </si>
  <si>
    <t>&lt;20</t>
  </si>
  <si>
    <t>vandaag</t>
  </si>
  <si>
    <t>binnen 3j</t>
  </si>
  <si>
    <t>binnen 5j</t>
  </si>
  <si>
    <t>Lijnverantwoordelijke</t>
  </si>
  <si>
    <t>Productieoperator</t>
  </si>
  <si>
    <t>Magazijnmedewerker</t>
  </si>
  <si>
    <t>Ploegbaas</t>
  </si>
  <si>
    <t>Onderhoudstechnieker</t>
  </si>
  <si>
    <t>Uitzendkracht</t>
  </si>
  <si>
    <t>Productie</t>
  </si>
  <si>
    <t>Verpakking</t>
  </si>
  <si>
    <t>Technische dienst</t>
  </si>
  <si>
    <t>20-30 jaar</t>
  </si>
  <si>
    <t>30-45 jaar</t>
  </si>
  <si>
    <t>45-55 jaar</t>
  </si>
  <si>
    <t>55-60 jaar</t>
  </si>
  <si>
    <t>vrouw</t>
  </si>
  <si>
    <t>man</t>
  </si>
  <si>
    <t>Functie1</t>
  </si>
  <si>
    <t>Functie2</t>
  </si>
  <si>
    <t>Functie3</t>
  </si>
  <si>
    <t>Functie4</t>
  </si>
  <si>
    <t>Functie5</t>
  </si>
  <si>
    <t>Functie6</t>
  </si>
  <si>
    <t>Functie7</t>
  </si>
  <si>
    <t>Functie8</t>
  </si>
  <si>
    <t>Functie9</t>
  </si>
  <si>
    <t>Afdeling1</t>
  </si>
  <si>
    <t>Afdeling2</t>
  </si>
  <si>
    <t>Afdeling3</t>
  </si>
  <si>
    <t>Afdeling4</t>
  </si>
  <si>
    <t>Afdeling5</t>
  </si>
  <si>
    <t>Afdeling6</t>
  </si>
  <si>
    <t>Afdeling7</t>
  </si>
  <si>
    <t>Afdeling8</t>
  </si>
  <si>
    <t>Afdeling9</t>
  </si>
  <si>
    <t>Afdeling10</t>
  </si>
  <si>
    <t>Afdeling11</t>
  </si>
  <si>
    <t>60+ jaar</t>
  </si>
  <si>
    <t xml:space="preserve">Actuele leeftijdspyramide
</t>
  </si>
  <si>
    <t>Man</t>
  </si>
  <si>
    <t>Vrouw</t>
  </si>
  <si>
    <t>Totaal</t>
  </si>
  <si>
    <t>Medewerker 45</t>
  </si>
  <si>
    <t>15-20 jaar</t>
  </si>
  <si>
    <t>G1 et T1</t>
  </si>
  <si>
    <t>G2 et T2</t>
  </si>
  <si>
    <t>G3 et T3</t>
  </si>
  <si>
    <t>G4 et T4</t>
  </si>
  <si>
    <t>G5 et T5</t>
  </si>
  <si>
    <t xml:space="preserve">G6 et T6 </t>
  </si>
  <si>
    <t>G7 et T7</t>
  </si>
  <si>
    <t>Toelichting bij het gebruik van dit instrument</t>
  </si>
  <si>
    <t>Opm: enkel in het groene gedeelte kan u aanpassingen doen. Als u rijen wil toevoegen, doe dat dan na de eerste lijn.</t>
  </si>
  <si>
    <t>Stap 1. Functies en afdelingen aanvullen of aanpassen op werkblad '1. Functie'</t>
  </si>
  <si>
    <t>Stap 2. Namen van personeelsleden en hun geboortedatum aanvullen op werkblad '2. Personeel'</t>
  </si>
  <si>
    <t>Welke resultaten kan u bekomen met dit instrument?</t>
  </si>
  <si>
    <t xml:space="preserve"> ==&gt; Toont de evolutie van de leeftijdspiramide, nu, binnen 3 jaar, binnen 5 jaar</t>
  </si>
  <si>
    <t xml:space="preserve"> ==&gt; Toont de leeftijdspyramide zoals die op dit moment is</t>
  </si>
  <si>
    <t xml:space="preserve"> ==&gt; Toont de leeftijdspyramide binnen 3 jaar</t>
  </si>
  <si>
    <t xml:space="preserve"> ==&gt; Toont de leeftijdspyramide binnen 5 jaar</t>
  </si>
  <si>
    <t xml:space="preserve"> ==&gt; Toont de leeftijdsverdeling per functie</t>
  </si>
  <si>
    <t xml:space="preserve"> ==&gt; Toont de leeftijdsverdeling per departement</t>
  </si>
  <si>
    <t xml:space="preserve"> ==&gt; Toont de gemiddelde leeftijd per departement</t>
  </si>
  <si>
    <t>De berekeningen gebeuren automatisch.</t>
  </si>
  <si>
    <t>Registratie van de functies en afdelingen</t>
  </si>
  <si>
    <t>Vervang 'medewerker 1,2,3,…' door de naam en voornaam van uw medewerkers en vul de geboortedatum in de kolom ernaast in.</t>
  </si>
  <si>
    <t>Stap 3. Telkens u gegevens hebt toegevoegd, moet u de tabellen en grafieken actualiseren. Dat doet u door te klikken op 'data' en vervolgens op 'refresh all'</t>
  </si>
  <si>
    <t>Column Labels</t>
  </si>
  <si>
    <t>Row Labels</t>
  </si>
  <si>
    <t>(blank)</t>
  </si>
  <si>
    <t>Grand Total</t>
  </si>
  <si>
    <t>Count of Personeel</t>
  </si>
  <si>
    <t>Average of Leeftijd</t>
  </si>
  <si>
    <t>De kleuren van de cellen hierboven verwijzen naar de kleuren van de werkbladen hieronder</t>
  </si>
  <si>
    <t>Gebruik de cellen in groen om een functie of afdeling aan te vullen</t>
  </si>
</sst>
</file>

<file path=xl/styles.xml><?xml version="1.0" encoding="utf-8"?>
<styleSheet xmlns="http://schemas.openxmlformats.org/spreadsheetml/2006/main">
  <numFmts count="1">
    <numFmt numFmtId="164" formatCode="[&lt;0]0;General"/>
  </numFmts>
  <fonts count="13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4" borderId="3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3" fillId="0" borderId="0" xfId="0" applyFont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5" fillId="6" borderId="5" xfId="0" applyFont="1" applyFill="1" applyBorder="1"/>
    <xf numFmtId="0" fontId="6" fillId="0" borderId="5" xfId="0" applyFont="1" applyBorder="1"/>
    <xf numFmtId="0" fontId="4" fillId="4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2" borderId="2" xfId="0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0" fillId="4" borderId="4" xfId="0" applyNumberFormat="1" applyFill="1" applyBorder="1" applyAlignment="1">
      <alignment horizontal="center"/>
    </xf>
    <xf numFmtId="0" fontId="4" fillId="4" borderId="4" xfId="0" applyNumberFormat="1" applyFont="1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4" fillId="5" borderId="4" xfId="0" applyNumberFormat="1" applyFont="1" applyFill="1" applyBorder="1" applyAlignment="1">
      <alignment horizontal="center"/>
    </xf>
    <xf numFmtId="0" fontId="2" fillId="3" borderId="2" xfId="0" applyNumberFormat="1" applyFont="1" applyFill="1" applyBorder="1" applyAlignment="1">
      <alignment horizontal="center"/>
    </xf>
    <xf numFmtId="0" fontId="2" fillId="3" borderId="4" xfId="0" applyNumberFormat="1" applyFont="1" applyFill="1" applyBorder="1" applyAlignment="1">
      <alignment horizontal="center"/>
    </xf>
    <xf numFmtId="0" fontId="7" fillId="3" borderId="4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Font="1" applyAlignment="1"/>
    <xf numFmtId="0" fontId="2" fillId="7" borderId="15" xfId="0" applyFont="1" applyFill="1" applyBorder="1"/>
    <xf numFmtId="0" fontId="0" fillId="5" borderId="0" xfId="0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NumberForma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0" borderId="0" xfId="0" applyFont="1"/>
    <xf numFmtId="0" fontId="0" fillId="15" borderId="0" xfId="0" applyFill="1" applyBorder="1" applyAlignment="1">
      <alignment horizontal="center"/>
    </xf>
    <xf numFmtId="14" fontId="0" fillId="15" borderId="0" xfId="0" applyNumberFormat="1" applyFill="1" applyBorder="1" applyAlignment="1">
      <alignment horizontal="center"/>
    </xf>
    <xf numFmtId="14" fontId="4" fillId="15" borderId="0" xfId="0" applyNumberFormat="1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14" fontId="0" fillId="15" borderId="0" xfId="0" applyNumberFormat="1" applyFill="1" applyAlignment="1">
      <alignment horizontal="center"/>
    </xf>
    <xf numFmtId="0" fontId="0" fillId="15" borderId="0" xfId="0" applyFill="1"/>
    <xf numFmtId="0" fontId="4" fillId="15" borderId="0" xfId="0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0" xfId="0" applyFont="1"/>
    <xf numFmtId="0" fontId="9" fillId="8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10" borderId="16" xfId="0" applyFont="1" applyFill="1" applyBorder="1" applyAlignment="1">
      <alignment vertical="center"/>
    </xf>
    <xf numFmtId="0" fontId="9" fillId="11" borderId="16" xfId="0" applyFont="1" applyFill="1" applyBorder="1" applyAlignment="1">
      <alignment vertical="center"/>
    </xf>
    <xf numFmtId="0" fontId="9" fillId="12" borderId="16" xfId="0" applyFont="1" applyFill="1" applyBorder="1" applyAlignment="1">
      <alignment vertical="center"/>
    </xf>
    <xf numFmtId="0" fontId="9" fillId="13" borderId="16" xfId="0" applyFont="1" applyFill="1" applyBorder="1" applyAlignment="1">
      <alignment vertical="center"/>
    </xf>
    <xf numFmtId="0" fontId="9" fillId="14" borderId="0" xfId="0" applyFont="1" applyFill="1" applyAlignment="1">
      <alignment vertical="center"/>
    </xf>
    <xf numFmtId="0" fontId="11" fillId="0" borderId="0" xfId="0" applyFont="1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10" fillId="15" borderId="17" xfId="0" applyFont="1" applyFill="1" applyBorder="1"/>
    <xf numFmtId="0" fontId="9" fillId="15" borderId="17" xfId="0" applyFont="1" applyFill="1" applyBorder="1"/>
    <xf numFmtId="0" fontId="10" fillId="0" borderId="0" xfId="0" applyFont="1" applyAlignment="1">
      <alignment horizontal="left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2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color theme="0"/>
      </font>
      <fill>
        <patternFill>
          <bgColor theme="0"/>
        </patternFill>
      </fill>
    </dxf>
    <dxf>
      <fill>
        <patternFill>
          <bgColor rgb="FFFFC00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</dxf>
    <dxf>
      <font>
        <b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font>
        <b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numFmt numFmtId="0" formatCode="General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relativeIndent="0" justifyLastLine="0" shrinkToFit="0" mergeCell="0" readingOrder="0"/>
    </dxf>
    <dxf>
      <numFmt numFmtId="0" formatCode="General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relativeIndent="0" justifyLastLine="0" shrinkToFit="0" mergeCell="0" readingOrder="0"/>
    </dxf>
    <dxf>
      <numFmt numFmtId="19" formatCode="d/mm/yyyy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6" tint="-0.249977111117893"/>
        </patternFill>
      </fill>
      <alignment horizontal="center" vertical="top" textRotation="0" wrapText="0" indent="0" relativeIndent="255" justifyLastLine="0" shrinkToFit="0" mergeCell="0" readingOrder="0"/>
    </dxf>
  </dxfs>
  <tableStyles count="0" defaultTableStyle="TableStyleMedium9" defaultPivotStyle="PivotStyleLight16"/>
  <colors>
    <mruColors>
      <color rgb="FF9966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6.xml"/><Relationship Id="rId18" Type="http://schemas.openxmlformats.org/officeDocument/2006/relationships/worksheet" Target="worksheets/sheet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chartsheet" Target="chartsheets/sheet3.xml"/><Relationship Id="rId12" Type="http://schemas.openxmlformats.org/officeDocument/2006/relationships/worksheet" Target="worksheets/sheet5.xml"/><Relationship Id="rId17" Type="http://schemas.openxmlformats.org/officeDocument/2006/relationships/worksheet" Target="worksheets/sheet1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calcChain" Target="calcChain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8.xml"/><Relationship Id="rId23" Type="http://schemas.openxmlformats.org/officeDocument/2006/relationships/sharedStrings" Target="sharedStrings.xml"/><Relationship Id="rId10" Type="http://schemas.openxmlformats.org/officeDocument/2006/relationships/chartsheet" Target="chartsheets/sheet6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26"/>
  <c:chart>
    <c:title>
      <c:tx>
        <c:rich>
          <a:bodyPr/>
          <a:lstStyle/>
          <a:p>
            <a:pPr>
              <a:defRPr/>
            </a:pPr>
            <a:r>
              <a:rPr lang="nl-BE"/>
              <a:t>Evolutie van het personeel binnen 0/3/5  jaar</a:t>
            </a:r>
          </a:p>
        </c:rich>
      </c:tx>
      <c:layout>
        <c:manualLayout>
          <c:xMode val="edge"/>
          <c:yMode val="edge"/>
          <c:x val="0.17544369735891091"/>
          <c:y val="2.9370627753393202E-2"/>
        </c:manualLayout>
      </c:layout>
      <c:overlay val="1"/>
    </c:title>
    <c:plotArea>
      <c:layout>
        <c:manualLayout>
          <c:layoutTarget val="inner"/>
          <c:xMode val="edge"/>
          <c:yMode val="edge"/>
          <c:x val="5.4629322998831734E-2"/>
          <c:y val="8.2033253563501149E-2"/>
          <c:w val="0.75501092896822641"/>
          <c:h val="0.86541083280596698"/>
        </c:manualLayout>
      </c:layout>
      <c:barChart>
        <c:barDir val="col"/>
        <c:grouping val="clustered"/>
        <c:ser>
          <c:idx val="0"/>
          <c:order val="0"/>
          <c:tx>
            <c:strRef>
              <c:f>'2. Personeel'!$E$129:$E$130</c:f>
              <c:strCache>
                <c:ptCount val="1"/>
                <c:pt idx="0">
                  <c:v>Personeel vandaag</c:v>
                </c:pt>
              </c:strCache>
            </c:strRef>
          </c:tx>
          <c:cat>
            <c:strRef>
              <c:f>'2. Personeel'!$D$131:$D$137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Personeel'!$E$131:$E$137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18</c:v>
                </c:pt>
                <c:pt idx="3">
                  <c:v>16</c:v>
                </c:pt>
                <c:pt idx="4">
                  <c:v>7</c:v>
                </c:pt>
                <c:pt idx="5">
                  <c:v>2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 Personeel'!$F$129:$F$130</c:f>
              <c:strCache>
                <c:ptCount val="1"/>
                <c:pt idx="0">
                  <c:v>Personeel binnen 3j</c:v>
                </c:pt>
              </c:strCache>
            </c:strRef>
          </c:tx>
          <c:cat>
            <c:strRef>
              <c:f>'2. Personeel'!$D$131:$D$137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Personeel'!$F$131:$F$137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12</c:v>
                </c:pt>
                <c:pt idx="3">
                  <c:v>21</c:v>
                </c:pt>
                <c:pt idx="4">
                  <c:v>7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</c:ser>
        <c:ser>
          <c:idx val="2"/>
          <c:order val="2"/>
          <c:tx>
            <c:strRef>
              <c:f>'2. Personeel'!$G$129:$G$130</c:f>
              <c:strCache>
                <c:ptCount val="1"/>
                <c:pt idx="0">
                  <c:v>Personeel binnen 5j</c:v>
                </c:pt>
              </c:strCache>
            </c:strRef>
          </c:tx>
          <c:cat>
            <c:strRef>
              <c:f>'2. Personeel'!$D$131:$D$137</c:f>
              <c:strCache>
                <c:ptCount val="7"/>
                <c:pt idx="0">
                  <c:v>&lt;20</c:v>
                </c:pt>
                <c:pt idx="1">
                  <c:v>] 20-30 ]</c:v>
                </c:pt>
                <c:pt idx="2">
                  <c:v>] 30-45 ]</c:v>
                </c:pt>
                <c:pt idx="3">
                  <c:v>] 45-55 ]</c:v>
                </c:pt>
                <c:pt idx="4">
                  <c:v>] 55-60 ]</c:v>
                </c:pt>
                <c:pt idx="5">
                  <c:v>] 60-65 ]</c:v>
                </c:pt>
                <c:pt idx="6">
                  <c:v>] 65-70 ]</c:v>
                </c:pt>
              </c:strCache>
            </c:strRef>
          </c:cat>
          <c:val>
            <c:numRef>
              <c:f>'2. Personeel'!$G$131:$G$137</c:f>
              <c:numCache>
                <c:formatCode>General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20</c:v>
                </c:pt>
                <c:pt idx="4">
                  <c:v>4</c:v>
                </c:pt>
                <c:pt idx="5">
                  <c:v>7</c:v>
                </c:pt>
                <c:pt idx="6">
                  <c:v>2</c:v>
                </c:pt>
              </c:numCache>
            </c:numRef>
          </c:val>
        </c:ser>
        <c:dLbls>
          <c:showVal val="1"/>
        </c:dLbls>
        <c:axId val="36782848"/>
        <c:axId val="36784384"/>
      </c:barChart>
      <c:catAx>
        <c:axId val="36782848"/>
        <c:scaling>
          <c:orientation val="minMax"/>
        </c:scaling>
        <c:axPos val="b"/>
        <c:tickLblPos val="nextTo"/>
        <c:crossAx val="36784384"/>
        <c:crosses val="autoZero"/>
        <c:auto val="1"/>
        <c:lblAlgn val="ctr"/>
        <c:lblOffset val="100"/>
      </c:catAx>
      <c:valAx>
        <c:axId val="36784384"/>
        <c:scaling>
          <c:orientation val="minMax"/>
        </c:scaling>
        <c:axPos val="l"/>
        <c:majorGridlines/>
        <c:numFmt formatCode="General" sourceLinked="1"/>
        <c:tickLblPos val="nextTo"/>
        <c:crossAx val="36782848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Actuele leeftijdspyramide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7.3888888888888893E-2"/>
          <c:y val="7.407407407407407E-2"/>
          <c:w val="0.7524667541557305"/>
          <c:h val="0.83309419655876704"/>
        </c:manualLayout>
      </c:layout>
      <c:barChart>
        <c:barDir val="bar"/>
        <c:grouping val="clustered"/>
        <c:ser>
          <c:idx val="0"/>
          <c:order val="0"/>
          <c:tx>
            <c:strRef>
              <c:f>'T2'!$B$15</c:f>
              <c:strCache>
                <c:ptCount val="1"/>
                <c:pt idx="0">
                  <c:v>Man</c:v>
                </c:pt>
              </c:strCache>
            </c:strRef>
          </c:tx>
          <c:dLbls>
            <c:dLbl>
              <c:idx val="0"/>
              <c:layout>
                <c:manualLayout>
                  <c:x val="-2.6031072664666092E-2"/>
                  <c:y val="0"/>
                </c:manualLayout>
              </c:layout>
              <c:dLblPos val="outEnd"/>
              <c:showVal val="1"/>
            </c:dLbl>
            <c:dLblPos val="ctr"/>
            <c:showVal val="1"/>
          </c:dLbls>
          <c:cat>
            <c:strRef>
              <c:f>'T2'!$A$16:$A$21</c:f>
              <c:strCache>
                <c:ptCount val="6"/>
                <c:pt idx="0">
                  <c:v>15-20 jaar</c:v>
                </c:pt>
                <c:pt idx="1">
                  <c:v>20-30 jaar</c:v>
                </c:pt>
                <c:pt idx="2">
                  <c:v>30-45 jaar</c:v>
                </c:pt>
                <c:pt idx="3">
                  <c:v>45-55 jaar</c:v>
                </c:pt>
                <c:pt idx="4">
                  <c:v>55-60 jaar</c:v>
                </c:pt>
                <c:pt idx="5">
                  <c:v>60+ jaar</c:v>
                </c:pt>
              </c:strCache>
            </c:strRef>
          </c:cat>
          <c:val>
            <c:numRef>
              <c:f>'T2'!$B$16:$B$21</c:f>
              <c:numCache>
                <c:formatCode>[&lt;0]0;General</c:formatCode>
                <c:ptCount val="6"/>
                <c:pt idx="0">
                  <c:v>-1</c:v>
                </c:pt>
                <c:pt idx="1">
                  <c:v>-1</c:v>
                </c:pt>
                <c:pt idx="2">
                  <c:v>-7</c:v>
                </c:pt>
                <c:pt idx="3">
                  <c:v>-9</c:v>
                </c:pt>
                <c:pt idx="4">
                  <c:v>-3</c:v>
                </c:pt>
                <c:pt idx="5">
                  <c:v>-1</c:v>
                </c:pt>
              </c:numCache>
            </c:numRef>
          </c:val>
        </c:ser>
        <c:ser>
          <c:idx val="1"/>
          <c:order val="1"/>
          <c:tx>
            <c:strRef>
              <c:f>'T2'!$C$15</c:f>
              <c:strCache>
                <c:ptCount val="1"/>
                <c:pt idx="0">
                  <c:v>Vrouw</c:v>
                </c:pt>
              </c:strCache>
            </c:strRef>
          </c:tx>
          <c:dLbls>
            <c:dLblPos val="inEnd"/>
            <c:showVal val="1"/>
          </c:dLbls>
          <c:cat>
            <c:strRef>
              <c:f>'T2'!$A$16:$A$21</c:f>
              <c:strCache>
                <c:ptCount val="6"/>
                <c:pt idx="0">
                  <c:v>15-20 jaar</c:v>
                </c:pt>
                <c:pt idx="1">
                  <c:v>20-30 jaar</c:v>
                </c:pt>
                <c:pt idx="2">
                  <c:v>30-45 jaar</c:v>
                </c:pt>
                <c:pt idx="3">
                  <c:v>45-55 jaar</c:v>
                </c:pt>
                <c:pt idx="4">
                  <c:v>55-60 jaar</c:v>
                </c:pt>
                <c:pt idx="5">
                  <c:v>60+ jaar</c:v>
                </c:pt>
              </c:strCache>
            </c:strRef>
          </c:cat>
          <c:val>
            <c:numRef>
              <c:f>'T2'!$C$16:$C$21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7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gapWidth val="0"/>
        <c:overlap val="100"/>
        <c:axId val="40267776"/>
        <c:axId val="40269312"/>
      </c:barChart>
      <c:catAx>
        <c:axId val="40267776"/>
        <c:scaling>
          <c:orientation val="minMax"/>
        </c:scaling>
        <c:axPos val="l"/>
        <c:numFmt formatCode="General" sourceLinked="1"/>
        <c:tickLblPos val="low"/>
        <c:crossAx val="40269312"/>
        <c:crosses val="autoZero"/>
        <c:auto val="1"/>
        <c:lblAlgn val="ctr"/>
        <c:lblOffset val="100"/>
      </c:catAx>
      <c:valAx>
        <c:axId val="40269312"/>
        <c:scaling>
          <c:orientation val="minMax"/>
          <c:max val="12"/>
          <c:min val="-12"/>
        </c:scaling>
        <c:axPos val="b"/>
        <c:majorGridlines/>
        <c:numFmt formatCode="[&lt;0]0;General" sourceLinked="1"/>
        <c:tickLblPos val="nextTo"/>
        <c:crossAx val="40267776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9048571306206431"/>
          <c:y val="0.4262452801766593"/>
          <c:w val="8.6922530643146534E-2"/>
          <c:h val="0.11177038276712006"/>
        </c:manualLayout>
      </c:layout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37"/>
  <c:chart>
    <c:title>
      <c:tx>
        <c:rich>
          <a:bodyPr/>
          <a:lstStyle/>
          <a:p>
            <a:pPr>
              <a:defRPr/>
            </a:pPr>
            <a:r>
              <a:rPr lang="nl-BE"/>
              <a:t> </a:t>
            </a:r>
            <a:r>
              <a:rPr lang="en-US"/>
              <a:t>Leeftijdspyramide binnen 3</a:t>
            </a:r>
            <a:r>
              <a:rPr lang="en-US" baseline="0"/>
              <a:t> jaar </a:t>
            </a:r>
            <a:endParaRPr lang="nl-BE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906596251702819"/>
          <c:y val="6.5034961453942233E-2"/>
          <c:w val="0.79652786092131989"/>
          <c:h val="0.88240912491552637"/>
        </c:manualLayout>
      </c:layout>
      <c:barChart>
        <c:barDir val="bar"/>
        <c:grouping val="clustered"/>
        <c:ser>
          <c:idx val="0"/>
          <c:order val="0"/>
          <c:tx>
            <c:strRef>
              <c:f>'T3'!$B$15</c:f>
              <c:strCache>
                <c:ptCount val="1"/>
                <c:pt idx="0">
                  <c:v>man</c:v>
                </c:pt>
              </c:strCache>
            </c:strRef>
          </c:tx>
          <c:dLbls>
            <c:dLbl>
              <c:idx val="3"/>
              <c:delete val="1"/>
            </c:dLbl>
            <c:dLblPos val="ctr"/>
            <c:showVal val="1"/>
          </c:dLbls>
          <c:cat>
            <c:strRef>
              <c:f>'T3'!$A$16:$A$20</c:f>
              <c:strCache>
                <c:ptCount val="5"/>
                <c:pt idx="0">
                  <c:v>20-30 jaar</c:v>
                </c:pt>
                <c:pt idx="1">
                  <c:v>30-45 jaar</c:v>
                </c:pt>
                <c:pt idx="2">
                  <c:v>45-55 jaar</c:v>
                </c:pt>
                <c:pt idx="3">
                  <c:v>55-60 jaar</c:v>
                </c:pt>
                <c:pt idx="4">
                  <c:v>60+ jaar</c:v>
                </c:pt>
              </c:strCache>
            </c:strRef>
          </c:cat>
          <c:val>
            <c:numRef>
              <c:f>'T3'!$B$16:$B$20</c:f>
              <c:numCache>
                <c:formatCode>[&lt;0]0;General</c:formatCode>
                <c:ptCount val="5"/>
                <c:pt idx="0">
                  <c:v>-2</c:v>
                </c:pt>
                <c:pt idx="1">
                  <c:v>-4</c:v>
                </c:pt>
                <c:pt idx="2">
                  <c:v>-11</c:v>
                </c:pt>
                <c:pt idx="3">
                  <c:v>-2</c:v>
                </c:pt>
                <c:pt idx="4">
                  <c:v>-3</c:v>
                </c:pt>
              </c:numCache>
            </c:numRef>
          </c:val>
        </c:ser>
        <c:ser>
          <c:idx val="1"/>
          <c:order val="1"/>
          <c:tx>
            <c:strRef>
              <c:f>'T3'!$C$15</c:f>
              <c:strCache>
                <c:ptCount val="1"/>
                <c:pt idx="0">
                  <c:v>vrouw</c:v>
                </c:pt>
              </c:strCache>
            </c:strRef>
          </c:tx>
          <c:dLbls>
            <c:dLblPos val="ctr"/>
            <c:showVal val="1"/>
          </c:dLbls>
          <c:cat>
            <c:strRef>
              <c:f>'T3'!$A$16:$A$20</c:f>
              <c:strCache>
                <c:ptCount val="5"/>
                <c:pt idx="0">
                  <c:v>20-30 jaar</c:v>
                </c:pt>
                <c:pt idx="1">
                  <c:v>30-45 jaar</c:v>
                </c:pt>
                <c:pt idx="2">
                  <c:v>45-55 jaar</c:v>
                </c:pt>
                <c:pt idx="3">
                  <c:v>55-60 jaar</c:v>
                </c:pt>
                <c:pt idx="4">
                  <c:v>60+ jaar</c:v>
                </c:pt>
              </c:strCache>
            </c:strRef>
          </c:cat>
          <c:val>
            <c:numRef>
              <c:f>'T3'!$C$16:$C$20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</c:numCache>
            </c:numRef>
          </c:val>
        </c:ser>
        <c:gapWidth val="0"/>
        <c:overlap val="100"/>
        <c:axId val="40352384"/>
        <c:axId val="40362368"/>
      </c:barChart>
      <c:catAx>
        <c:axId val="40352384"/>
        <c:scaling>
          <c:orientation val="minMax"/>
        </c:scaling>
        <c:axPos val="l"/>
        <c:numFmt formatCode="General" sourceLinked="1"/>
        <c:tickLblPos val="low"/>
        <c:crossAx val="40362368"/>
        <c:crosses val="autoZero"/>
        <c:auto val="1"/>
        <c:lblAlgn val="ctr"/>
        <c:lblOffset val="100"/>
      </c:catAx>
      <c:valAx>
        <c:axId val="40362368"/>
        <c:scaling>
          <c:orientation val="minMax"/>
        </c:scaling>
        <c:axPos val="b"/>
        <c:majorGridlines/>
        <c:numFmt formatCode="[&lt;0]0;General" sourceLinked="1"/>
        <c:tickLblPos val="nextTo"/>
        <c:crossAx val="4035238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37"/>
  <c:chart>
    <c:title>
      <c:tx>
        <c:rich>
          <a:bodyPr/>
          <a:lstStyle/>
          <a:p>
            <a:pPr>
              <a:defRPr/>
            </a:pPr>
            <a:r>
              <a:rPr lang="en-US"/>
              <a:t>Leeftijdspyramide binnen 5 jaar</a:t>
            </a:r>
            <a:endParaRPr lang="nl-BE"/>
          </a:p>
        </c:rich>
      </c:tx>
      <c:overlay val="1"/>
    </c:title>
    <c:plotArea>
      <c:layout>
        <c:manualLayout>
          <c:layoutTarget val="inner"/>
          <c:xMode val="edge"/>
          <c:yMode val="edge"/>
          <c:x val="0.12959515885987849"/>
          <c:y val="7.7622373348253323E-2"/>
          <c:w val="0.77599866457847899"/>
          <c:h val="0.86982171302121802"/>
        </c:manualLayout>
      </c:layout>
      <c:barChart>
        <c:barDir val="bar"/>
        <c:grouping val="clustered"/>
        <c:ser>
          <c:idx val="0"/>
          <c:order val="0"/>
          <c:tx>
            <c:strRef>
              <c:f>'T4'!$B$15</c:f>
              <c:strCache>
                <c:ptCount val="1"/>
                <c:pt idx="0">
                  <c:v>man</c:v>
                </c:pt>
              </c:strCache>
            </c:strRef>
          </c:tx>
          <c:dLbls>
            <c:dLblPos val="ctr"/>
            <c:showVal val="1"/>
          </c:dLbls>
          <c:cat>
            <c:strRef>
              <c:f>'T4'!$A$16:$A$20</c:f>
              <c:strCache>
                <c:ptCount val="5"/>
                <c:pt idx="0">
                  <c:v>20-30 jaar</c:v>
                </c:pt>
                <c:pt idx="1">
                  <c:v>30-45 jaar</c:v>
                </c:pt>
                <c:pt idx="2">
                  <c:v>45-55 jaar</c:v>
                </c:pt>
                <c:pt idx="3">
                  <c:v>55-60 jaar</c:v>
                </c:pt>
                <c:pt idx="4">
                  <c:v>60+ jaar</c:v>
                </c:pt>
              </c:strCache>
            </c:strRef>
          </c:cat>
          <c:val>
            <c:numRef>
              <c:f>'T4'!$B$16:$B$20</c:f>
              <c:numCache>
                <c:formatCode>[&lt;0]0;General</c:formatCode>
                <c:ptCount val="5"/>
                <c:pt idx="0">
                  <c:v>-2</c:v>
                </c:pt>
                <c:pt idx="1">
                  <c:v>-4</c:v>
                </c:pt>
                <c:pt idx="2">
                  <c:v>-10</c:v>
                </c:pt>
                <c:pt idx="3">
                  <c:v>-2</c:v>
                </c:pt>
                <c:pt idx="4">
                  <c:v>-4</c:v>
                </c:pt>
              </c:numCache>
            </c:numRef>
          </c:val>
        </c:ser>
        <c:ser>
          <c:idx val="1"/>
          <c:order val="1"/>
          <c:tx>
            <c:strRef>
              <c:f>'T4'!$C$15</c:f>
              <c:strCache>
                <c:ptCount val="1"/>
                <c:pt idx="0">
                  <c:v>vrouw</c:v>
                </c:pt>
              </c:strCache>
            </c:strRef>
          </c:tx>
          <c:dLbls>
            <c:dLblPos val="ctr"/>
            <c:showVal val="1"/>
          </c:dLbls>
          <c:cat>
            <c:strRef>
              <c:f>'T4'!$A$16:$A$20</c:f>
              <c:strCache>
                <c:ptCount val="5"/>
                <c:pt idx="0">
                  <c:v>20-30 jaar</c:v>
                </c:pt>
                <c:pt idx="1">
                  <c:v>30-45 jaar</c:v>
                </c:pt>
                <c:pt idx="2">
                  <c:v>45-55 jaar</c:v>
                </c:pt>
                <c:pt idx="3">
                  <c:v>55-60 jaar</c:v>
                </c:pt>
                <c:pt idx="4">
                  <c:v>60+ jaar</c:v>
                </c:pt>
              </c:strCache>
            </c:strRef>
          </c:cat>
          <c:val>
            <c:numRef>
              <c:f>'T4'!$C$16:$C$20</c:f>
              <c:numCache>
                <c:formatCode>General</c:formatCode>
                <c:ptCount val="5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</c:ser>
        <c:gapWidth val="0"/>
        <c:overlap val="100"/>
        <c:axId val="40392576"/>
        <c:axId val="40394112"/>
      </c:barChart>
      <c:catAx>
        <c:axId val="40392576"/>
        <c:scaling>
          <c:orientation val="minMax"/>
        </c:scaling>
        <c:axPos val="l"/>
        <c:numFmt formatCode="General" sourceLinked="1"/>
        <c:tickLblPos val="low"/>
        <c:crossAx val="40394112"/>
        <c:crosses val="autoZero"/>
        <c:auto val="1"/>
        <c:lblAlgn val="ctr"/>
        <c:lblOffset val="100"/>
      </c:catAx>
      <c:valAx>
        <c:axId val="40394112"/>
        <c:scaling>
          <c:orientation val="minMax"/>
        </c:scaling>
        <c:axPos val="b"/>
        <c:majorGridlines/>
        <c:numFmt formatCode="[&lt;0]0;General" sourceLinked="1"/>
        <c:tickLblPos val="nextTo"/>
        <c:crossAx val="40392576"/>
        <c:crosses val="autoZero"/>
        <c:crossBetween val="between"/>
      </c:valAx>
    </c:plotArea>
    <c:legend>
      <c:legendPos val="r"/>
    </c:legend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26"/>
  <c:pivotSource>
    <c:name>[Leeftijdsscan demo p.xlsx]T5!Tableau croisé dynamique6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Verdeling van het personeel per functie </a:t>
            </a:r>
          </a:p>
        </c:rich>
      </c:tx>
      <c:layout>
        <c:manualLayout>
          <c:xMode val="edge"/>
          <c:yMode val="edge"/>
          <c:x val="0.22214570043381165"/>
          <c:y val="5.8864328978101434E-2"/>
        </c:manualLayout>
      </c:layout>
      <c:overlay val="1"/>
    </c:title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  <c:pivotFmt>
        <c:idx val="27"/>
        <c:marker>
          <c:symbol val="none"/>
        </c:marker>
      </c:pivotFmt>
      <c:pivotFmt>
        <c:idx val="28"/>
        <c:marker>
          <c:symbol val="none"/>
        </c:marker>
      </c:pivotFmt>
      <c:pivotFmt>
        <c:idx val="29"/>
        <c:marker>
          <c:symbol val="none"/>
        </c:marker>
      </c:pivotFmt>
      <c:pivotFmt>
        <c:idx val="30"/>
        <c:marker>
          <c:symbol val="none"/>
        </c:marker>
      </c:pivotFmt>
      <c:pivotFmt>
        <c:idx val="31"/>
        <c:marker>
          <c:symbol val="none"/>
        </c:marker>
      </c:pivotFmt>
      <c:pivotFmt>
        <c:idx val="32"/>
        <c:marker>
          <c:symbol val="none"/>
        </c:marker>
      </c:pivotFmt>
      <c:pivotFmt>
        <c:idx val="33"/>
        <c:marker>
          <c:symbol val="none"/>
        </c:marker>
      </c:pivotFmt>
      <c:pivotFmt>
        <c:idx val="34"/>
        <c:marker>
          <c:symbol val="none"/>
        </c:marker>
      </c:pivotFmt>
      <c:pivotFmt>
        <c:idx val="35"/>
        <c:marker>
          <c:symbol val="none"/>
        </c:marker>
      </c:pivotFmt>
      <c:pivotFmt>
        <c:idx val="36"/>
        <c:marker>
          <c:symbol val="none"/>
        </c:marker>
      </c:pivotFmt>
      <c:pivotFmt>
        <c:idx val="37"/>
        <c:marker>
          <c:symbol val="none"/>
        </c:marker>
      </c:pivotFmt>
      <c:pivotFmt>
        <c:idx val="38"/>
        <c:marker>
          <c:symbol val="none"/>
        </c:marker>
      </c:pivotFmt>
      <c:pivotFmt>
        <c:idx val="39"/>
        <c:marker>
          <c:symbol val="none"/>
        </c:marker>
      </c:pivotFmt>
      <c:pivotFmt>
        <c:idx val="40"/>
        <c:marker>
          <c:symbol val="none"/>
        </c:marker>
      </c:pivotFmt>
      <c:pivotFmt>
        <c:idx val="41"/>
        <c:marker>
          <c:symbol val="none"/>
        </c:marker>
      </c:pivotFmt>
      <c:pivotFmt>
        <c:idx val="42"/>
        <c:marker>
          <c:symbol val="none"/>
        </c:marker>
      </c:pivotFmt>
      <c:pivotFmt>
        <c:idx val="43"/>
        <c:marker>
          <c:symbol val="none"/>
        </c:marker>
      </c:pivotFmt>
      <c:pivotFmt>
        <c:idx val="44"/>
        <c:marker>
          <c:symbol val="none"/>
        </c:marker>
      </c:pivotFmt>
      <c:pivotFmt>
        <c:idx val="45"/>
        <c:marker>
          <c:symbol val="none"/>
        </c:marker>
      </c:pivotFmt>
      <c:pivotFmt>
        <c:idx val="46"/>
        <c:marker>
          <c:symbol val="none"/>
        </c:marker>
      </c:pivotFmt>
      <c:pivotFmt>
        <c:idx val="47"/>
        <c:marker>
          <c:symbol val="none"/>
        </c:marker>
      </c:pivotFmt>
      <c:pivotFmt>
        <c:idx val="48"/>
        <c:marker>
          <c:symbol val="none"/>
        </c:marker>
      </c:pivotFmt>
      <c:pivotFmt>
        <c:idx val="49"/>
        <c:marker>
          <c:symbol val="none"/>
        </c:marker>
      </c:pivotFmt>
      <c:pivotFmt>
        <c:idx val="50"/>
        <c:marker>
          <c:symbol val="none"/>
        </c:marker>
      </c:pivotFmt>
      <c:pivotFmt>
        <c:idx val="51"/>
        <c:marker>
          <c:symbol val="none"/>
        </c:marker>
      </c:pivotFmt>
      <c:pivotFmt>
        <c:idx val="52"/>
        <c:spPr>
          <a:effectLst>
            <a:outerShdw blurRad="40000" dist="23000" dir="5400000" rotWithShape="0">
              <a:schemeClr val="tx1">
                <a:alpha val="35000"/>
              </a:schemeClr>
            </a:outerShdw>
          </a:effectLst>
        </c:spPr>
        <c:marker>
          <c:symbol val="none"/>
        </c:marker>
      </c:pivotFmt>
      <c:pivotFmt>
        <c:idx val="53"/>
        <c:spPr>
          <a:solidFill>
            <a:schemeClr val="accent1"/>
          </a:solidFill>
          <a:effectLst>
            <a:outerShdw blurRad="40000" dist="23000" dir="5400000" rotWithShape="0">
              <a:schemeClr val="tx1">
                <a:alpha val="35000"/>
              </a:schemeClr>
            </a:outerShdw>
          </a:effectLst>
        </c:spPr>
      </c:pivotFmt>
      <c:pivotFmt>
        <c:idx val="54"/>
        <c:marker>
          <c:symbol val="none"/>
        </c:marker>
      </c:pivotFmt>
      <c:pivotFmt>
        <c:idx val="55"/>
        <c:marker>
          <c:symbol val="none"/>
        </c:marker>
      </c:pivotFmt>
      <c:pivotFmt>
        <c:idx val="56"/>
        <c:marker>
          <c:symbol val="none"/>
        </c:marker>
      </c:pivotFmt>
      <c:pivotFmt>
        <c:idx val="57"/>
        <c:marker>
          <c:symbol val="none"/>
        </c:marker>
      </c:pivotFmt>
      <c:pivotFmt>
        <c:idx val="58"/>
        <c:marker>
          <c:symbol val="none"/>
        </c:marker>
      </c:pivotFmt>
      <c:pivotFmt>
        <c:idx val="59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2.9930016005927398E-2"/>
          <c:y val="3.3852286289875411E-2"/>
          <c:w val="0.86576424176383004"/>
          <c:h val="0.77262775595471744"/>
        </c:manualLayout>
      </c:layout>
      <c:barChart>
        <c:barDir val="col"/>
        <c:grouping val="clustered"/>
        <c:ser>
          <c:idx val="0"/>
          <c:order val="0"/>
          <c:tx>
            <c:strRef>
              <c:f>'T5'!$B$3:$B$4</c:f>
              <c:strCache>
                <c:ptCount val="1"/>
                <c:pt idx="0">
                  <c:v>15-20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'T5'!$B$5:$B$12</c:f>
              <c:numCache>
                <c:formatCode>General</c:formatCode>
                <c:ptCount val="7"/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'T5'!$C$3:$C$4</c:f>
              <c:strCache>
                <c:ptCount val="1"/>
                <c:pt idx="0">
                  <c:v>20-30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'T5'!$C$5:$C$12</c:f>
              <c:numCache>
                <c:formatCode>General</c:formatCode>
                <c:ptCount val="7"/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'T5'!$D$3:$D$4</c:f>
              <c:strCache>
                <c:ptCount val="1"/>
                <c:pt idx="0">
                  <c:v>30-45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'T5'!$D$5:$D$12</c:f>
              <c:numCache>
                <c:formatCode>General</c:formatCode>
                <c:ptCount val="7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1</c:v>
                </c:pt>
                <c:pt idx="5">
                  <c:v>6</c:v>
                </c:pt>
              </c:numCache>
            </c:numRef>
          </c:val>
        </c:ser>
        <c:ser>
          <c:idx val="3"/>
          <c:order val="3"/>
          <c:tx>
            <c:strRef>
              <c:f>'T5'!$E$3:$E$4</c:f>
              <c:strCache>
                <c:ptCount val="1"/>
                <c:pt idx="0">
                  <c:v>45-55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'T5'!$E$5:$E$12</c:f>
              <c:numCache>
                <c:formatCode>General</c:formatCode>
                <c:ptCount val="7"/>
                <c:pt idx="0">
                  <c:v>6</c:v>
                </c:pt>
                <c:pt idx="1">
                  <c:v>1</c:v>
                </c:pt>
                <c:pt idx="3">
                  <c:v>2</c:v>
                </c:pt>
                <c:pt idx="4">
                  <c:v>6</c:v>
                </c:pt>
                <c:pt idx="5">
                  <c:v>1</c:v>
                </c:pt>
              </c:numCache>
            </c:numRef>
          </c:val>
        </c:ser>
        <c:ser>
          <c:idx val="4"/>
          <c:order val="4"/>
          <c:tx>
            <c:strRef>
              <c:f>'T5'!$F$3:$F$4</c:f>
              <c:strCache>
                <c:ptCount val="1"/>
                <c:pt idx="0">
                  <c:v>55-60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'T5'!$F$5:$F$12</c:f>
              <c:numCache>
                <c:formatCode>General</c:formatCode>
                <c:ptCount val="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ser>
          <c:idx val="5"/>
          <c:order val="5"/>
          <c:tx>
            <c:strRef>
              <c:f>'T5'!$G$3:$G$4</c:f>
              <c:strCache>
                <c:ptCount val="1"/>
                <c:pt idx="0">
                  <c:v>60+ jaar</c:v>
                </c:pt>
              </c:strCache>
            </c:strRef>
          </c:tx>
          <c:cat>
            <c:strRef>
              <c:f>'T5'!$A$5:$A$12</c:f>
              <c:strCache>
                <c:ptCount val="7"/>
                <c:pt idx="0">
                  <c:v>Lijnverantwoordelijke</c:v>
                </c:pt>
                <c:pt idx="1">
                  <c:v>Magazijnmedewerker</c:v>
                </c:pt>
                <c:pt idx="2">
                  <c:v>Onderhoudstechnieker</c:v>
                </c:pt>
                <c:pt idx="3">
                  <c:v>Ploegbaas</c:v>
                </c:pt>
                <c:pt idx="4">
                  <c:v>Productieoperator</c:v>
                </c:pt>
                <c:pt idx="5">
                  <c:v>Uitzendkracht</c:v>
                </c:pt>
                <c:pt idx="6">
                  <c:v>(vide)</c:v>
                </c:pt>
              </c:strCache>
            </c:strRef>
          </c:cat>
          <c:val>
            <c:numRef>
              <c:f>'T5'!$G$5:$G$12</c:f>
              <c:numCache>
                <c:formatCode>General</c:formatCode>
                <c:ptCount val="7"/>
                <c:pt idx="1">
                  <c:v>1</c:v>
                </c:pt>
                <c:pt idx="4">
                  <c:v>1</c:v>
                </c:pt>
              </c:numCache>
            </c:numRef>
          </c:val>
        </c:ser>
        <c:axId val="40591744"/>
        <c:axId val="40593280"/>
      </c:barChart>
      <c:catAx>
        <c:axId val="40591744"/>
        <c:scaling>
          <c:orientation val="minMax"/>
        </c:scaling>
        <c:axPos val="b"/>
        <c:tickLblPos val="nextTo"/>
        <c:crossAx val="40593280"/>
        <c:crosses val="autoZero"/>
        <c:auto val="1"/>
        <c:lblAlgn val="ctr"/>
        <c:lblOffset val="100"/>
      </c:catAx>
      <c:valAx>
        <c:axId val="40593280"/>
        <c:scaling>
          <c:orientation val="minMax"/>
        </c:scaling>
        <c:axPos val="l"/>
        <c:majorGridlines/>
        <c:numFmt formatCode="General" sourceLinked="1"/>
        <c:tickLblPos val="nextTo"/>
        <c:crossAx val="40591744"/>
        <c:crosses val="autoZero"/>
        <c:crossBetween val="between"/>
        <c:majorUnit val="1"/>
      </c:valAx>
    </c:plotArea>
    <c:legend>
      <c:legendPos val="r"/>
    </c:legend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13"/>
  <c:pivotSource>
    <c:name>[Leeftijdsscan demo p.xlsx]T6!Tableau croisé dynamique2</c:name>
    <c:fmtId val="1"/>
  </c:pivotSource>
  <c:chart>
    <c:title>
      <c:tx>
        <c:rich>
          <a:bodyPr/>
          <a:lstStyle/>
          <a:p>
            <a:pPr>
              <a:defRPr/>
            </a:pPr>
            <a:r>
              <a:rPr lang="nl-BE"/>
              <a:t>Leeftijdsverdeling per afdeling</a:t>
            </a:r>
          </a:p>
          <a:p>
            <a:pPr>
              <a:defRPr/>
            </a:pPr>
            <a:endParaRPr lang="nl-BE"/>
          </a:p>
        </c:rich>
      </c:tx>
      <c:overlay val="1"/>
    </c:title>
    <c:pivotFmts>
      <c:pivotFmt>
        <c:idx val="0"/>
      </c:pivotFmt>
      <c:pivotFmt>
        <c:idx val="1"/>
      </c:pivotFmt>
      <c:pivotFmt>
        <c:idx val="2"/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</c:pivotFmts>
    <c:plotArea>
      <c:layout/>
      <c:barChart>
        <c:barDir val="col"/>
        <c:grouping val="stacked"/>
        <c:ser>
          <c:idx val="0"/>
          <c:order val="0"/>
          <c:tx>
            <c:strRef>
              <c:f>'T6'!$B$3:$B$4</c:f>
              <c:strCache>
                <c:ptCount val="1"/>
                <c:pt idx="0">
                  <c:v>man</c:v>
                </c:pt>
              </c:strCache>
            </c:strRef>
          </c:tx>
          <c:cat>
            <c:multiLvlStrRef>
              <c:f>'T6'!$A$5:$A$20</c:f>
              <c:multiLvlStrCache>
                <c:ptCount val="12"/>
                <c:lvl>
                  <c:pt idx="0">
                    <c:v>15-20 jaar</c:v>
                  </c:pt>
                  <c:pt idx="1">
                    <c:v>30-45 jaar</c:v>
                  </c:pt>
                  <c:pt idx="2">
                    <c:v>45-55 jaar</c:v>
                  </c:pt>
                  <c:pt idx="3">
                    <c:v>55-60 jaar</c:v>
                  </c:pt>
                  <c:pt idx="4">
                    <c:v>20-30 jaar</c:v>
                  </c:pt>
                  <c:pt idx="5">
                    <c:v>30-45 jaar</c:v>
                  </c:pt>
                  <c:pt idx="6">
                    <c:v>45-55 jaar</c:v>
                  </c:pt>
                  <c:pt idx="7">
                    <c:v>55-60 jaar</c:v>
                  </c:pt>
                  <c:pt idx="8">
                    <c:v>30-45 jaar</c:v>
                  </c:pt>
                  <c:pt idx="9">
                    <c:v>45-55 jaar</c:v>
                  </c:pt>
                  <c:pt idx="10">
                    <c:v>55-60 jaar</c:v>
                  </c:pt>
                  <c:pt idx="11">
                    <c:v>60+ jaar</c:v>
                  </c:pt>
                </c:lvl>
                <c:lvl>
                  <c:pt idx="0">
                    <c:v>Productie</c:v>
                  </c:pt>
                  <c:pt idx="4">
                    <c:v>Technische dienst</c:v>
                  </c:pt>
                  <c:pt idx="8">
                    <c:v>Verpakking</c:v>
                  </c:pt>
                </c:lvl>
              </c:multiLvlStrCache>
            </c:multiLvlStrRef>
          </c:cat>
          <c:val>
            <c:numRef>
              <c:f>'T6'!$B$5:$B$20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'T6'!$C$3:$C$4</c:f>
              <c:strCache>
                <c:ptCount val="1"/>
                <c:pt idx="0">
                  <c:v>vrouw</c:v>
                </c:pt>
              </c:strCache>
            </c:strRef>
          </c:tx>
          <c:cat>
            <c:multiLvlStrRef>
              <c:f>'T6'!$A$5:$A$20</c:f>
              <c:multiLvlStrCache>
                <c:ptCount val="12"/>
                <c:lvl>
                  <c:pt idx="0">
                    <c:v>15-20 jaar</c:v>
                  </c:pt>
                  <c:pt idx="1">
                    <c:v>30-45 jaar</c:v>
                  </c:pt>
                  <c:pt idx="2">
                    <c:v>45-55 jaar</c:v>
                  </c:pt>
                  <c:pt idx="3">
                    <c:v>55-60 jaar</c:v>
                  </c:pt>
                  <c:pt idx="4">
                    <c:v>20-30 jaar</c:v>
                  </c:pt>
                  <c:pt idx="5">
                    <c:v>30-45 jaar</c:v>
                  </c:pt>
                  <c:pt idx="6">
                    <c:v>45-55 jaar</c:v>
                  </c:pt>
                  <c:pt idx="7">
                    <c:v>55-60 jaar</c:v>
                  </c:pt>
                  <c:pt idx="8">
                    <c:v>30-45 jaar</c:v>
                  </c:pt>
                  <c:pt idx="9">
                    <c:v>45-55 jaar</c:v>
                  </c:pt>
                  <c:pt idx="10">
                    <c:v>55-60 jaar</c:v>
                  </c:pt>
                  <c:pt idx="11">
                    <c:v>60+ jaar</c:v>
                  </c:pt>
                </c:lvl>
                <c:lvl>
                  <c:pt idx="0">
                    <c:v>Productie</c:v>
                  </c:pt>
                  <c:pt idx="4">
                    <c:v>Technische dienst</c:v>
                  </c:pt>
                  <c:pt idx="8">
                    <c:v>Verpakking</c:v>
                  </c:pt>
                </c:lvl>
              </c:multiLvlStrCache>
            </c:multiLvlStrRef>
          </c:cat>
          <c:val>
            <c:numRef>
              <c:f>'T6'!$C$5:$C$20</c:f>
              <c:numCache>
                <c:formatCode>General</c:formatCode>
                <c:ptCount val="12"/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8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</c:ser>
        <c:overlap val="100"/>
        <c:axId val="40700544"/>
        <c:axId val="40735104"/>
      </c:barChart>
      <c:catAx>
        <c:axId val="40700544"/>
        <c:scaling>
          <c:orientation val="minMax"/>
        </c:scaling>
        <c:axPos val="b"/>
        <c:majorGridlines/>
        <c:tickLblPos val="nextTo"/>
        <c:crossAx val="40735104"/>
        <c:crosses val="autoZero"/>
        <c:auto val="1"/>
        <c:lblAlgn val="ctr"/>
        <c:lblOffset val="100"/>
      </c:catAx>
      <c:valAx>
        <c:axId val="40735104"/>
        <c:scaling>
          <c:orientation val="minMax"/>
        </c:scaling>
        <c:axPos val="l"/>
        <c:numFmt formatCode="General" sourceLinked="1"/>
        <c:tickLblPos val="nextTo"/>
        <c:crossAx val="40700544"/>
        <c:crosses val="autoZero"/>
        <c:crossBetween val="between"/>
      </c:valAx>
    </c:plotArea>
    <c:legend>
      <c:legendPos val="r"/>
    </c:legend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style val="5"/>
  <c:pivotSource>
    <c:name>[Leeftijdsscan demo p.xlsx]T7!Tableau croisé dynamique1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Gemiddelde</a:t>
            </a:r>
            <a:r>
              <a:rPr lang="en-US" baseline="0"/>
              <a:t> leeftijd per afdeling</a:t>
            </a:r>
          </a:p>
        </c:rich>
      </c:tx>
    </c:title>
    <c:pivotFmts>
      <c:pivotFmt>
        <c:idx val="0"/>
        <c:dLbl>
          <c:idx val="0"/>
          <c:showVal val="1"/>
        </c:dLbl>
      </c:pivotFmt>
      <c:pivotFmt>
        <c:idx val="1"/>
        <c:marker>
          <c:symbol val="none"/>
        </c:marker>
        <c:dLbl>
          <c:idx val="0"/>
          <c:showVal val="1"/>
        </c:dLbl>
      </c:pivotFmt>
      <c:pivotFmt>
        <c:idx val="2"/>
        <c:marker>
          <c:symbol val="none"/>
        </c:marker>
        <c:dLbl>
          <c:idx val="0"/>
          <c:showVal val="1"/>
        </c:dLbl>
      </c:pivotFmt>
      <c:pivotFmt>
        <c:idx val="3"/>
        <c:marker>
          <c:symbol val="none"/>
        </c:marker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none"/>
        </c:marker>
      </c:pivotFmt>
      <c:pivotFmt>
        <c:idx val="8"/>
        <c:marker>
          <c:symbol val="none"/>
        </c:marker>
      </c:pivotFmt>
      <c:pivotFmt>
        <c:idx val="9"/>
        <c:marker>
          <c:symbol val="none"/>
        </c:marker>
      </c:pivotFmt>
      <c:pivotFmt>
        <c:idx val="10"/>
        <c:marker>
          <c:symbol val="none"/>
        </c:marker>
      </c:pivotFmt>
      <c:pivotFmt>
        <c:idx val="11"/>
        <c:marker>
          <c:symbol val="none"/>
        </c:marker>
      </c:pivotFmt>
      <c:pivotFmt>
        <c:idx val="12"/>
        <c:marker>
          <c:symbol val="none"/>
        </c:marker>
      </c:pivotFmt>
      <c:pivotFmt>
        <c:idx val="13"/>
        <c:marker>
          <c:symbol val="none"/>
        </c:marker>
      </c:pivotFmt>
      <c:pivotFmt>
        <c:idx val="14"/>
        <c:marker>
          <c:symbol val="none"/>
        </c:marker>
      </c:pivotFmt>
      <c:pivotFmt>
        <c:idx val="15"/>
        <c:marker>
          <c:symbol val="none"/>
        </c:marker>
      </c:pivotFmt>
      <c:pivotFmt>
        <c:idx val="16"/>
        <c:marker>
          <c:symbol val="none"/>
        </c:marker>
      </c:pivotFmt>
      <c:pivotFmt>
        <c:idx val="17"/>
        <c:marker>
          <c:symbol val="none"/>
        </c:marker>
      </c:pivotFmt>
      <c:pivotFmt>
        <c:idx val="18"/>
        <c:marker>
          <c:symbol val="none"/>
        </c:marker>
      </c:pivotFmt>
      <c:pivotFmt>
        <c:idx val="19"/>
        <c:marker>
          <c:symbol val="none"/>
        </c:marker>
      </c:pivotFmt>
      <c:pivotFmt>
        <c:idx val="20"/>
        <c:marker>
          <c:symbol val="none"/>
        </c:marker>
      </c:pivotFmt>
      <c:pivotFmt>
        <c:idx val="21"/>
        <c:marker>
          <c:symbol val="none"/>
        </c:marker>
      </c:pivotFmt>
      <c:pivotFmt>
        <c:idx val="22"/>
        <c:marker>
          <c:symbol val="none"/>
        </c:marker>
      </c:pivotFmt>
      <c:pivotFmt>
        <c:idx val="23"/>
        <c:marker>
          <c:symbol val="none"/>
        </c:marke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  <c:pivotFmt>
        <c:idx val="26"/>
        <c:marker>
          <c:symbol val="none"/>
        </c:marker>
      </c:pivotFmt>
    </c:pivotFmts>
    <c:view3D>
      <c:rAngAx val="1"/>
    </c:view3D>
    <c:plotArea>
      <c:layout>
        <c:manualLayout>
          <c:layoutTarget val="inner"/>
          <c:xMode val="edge"/>
          <c:yMode val="edge"/>
          <c:x val="7.9113298337708166E-2"/>
          <c:y val="0.21795166229221349"/>
          <c:w val="0.75541579177602758"/>
          <c:h val="0.68921660834062359"/>
        </c:manualLayout>
      </c:layout>
      <c:bar3DChart>
        <c:barDir val="col"/>
        <c:grouping val="clustered"/>
        <c:ser>
          <c:idx val="0"/>
          <c:order val="0"/>
          <c:tx>
            <c:strRef>
              <c:f>'T7'!$B$3:$B$4</c:f>
              <c:strCache>
                <c:ptCount val="1"/>
                <c:pt idx="0">
                  <c:v>man</c:v>
                </c:pt>
              </c:strCache>
            </c:strRef>
          </c:tx>
          <c:cat>
            <c:strRef>
              <c:f>'T7'!$A$5:$A$8</c:f>
              <c:strCache>
                <c:ptCount val="3"/>
                <c:pt idx="0">
                  <c:v>Productie</c:v>
                </c:pt>
                <c:pt idx="1">
                  <c:v>Technische dienst</c:v>
                </c:pt>
                <c:pt idx="2">
                  <c:v>Verpakking</c:v>
                </c:pt>
              </c:strCache>
            </c:strRef>
          </c:cat>
          <c:val>
            <c:numRef>
              <c:f>'T7'!$B$5:$B$8</c:f>
              <c:numCache>
                <c:formatCode>General</c:formatCode>
                <c:ptCount val="3"/>
                <c:pt idx="0">
                  <c:v>44.272727272727273</c:v>
                </c:pt>
                <c:pt idx="1">
                  <c:v>36</c:v>
                </c:pt>
                <c:pt idx="2">
                  <c:v>49.285714285714285</c:v>
                </c:pt>
              </c:numCache>
            </c:numRef>
          </c:val>
        </c:ser>
        <c:ser>
          <c:idx val="1"/>
          <c:order val="1"/>
          <c:tx>
            <c:strRef>
              <c:f>'T7'!$C$3:$C$4</c:f>
              <c:strCache>
                <c:ptCount val="1"/>
                <c:pt idx="0">
                  <c:v>vrouw</c:v>
                </c:pt>
              </c:strCache>
            </c:strRef>
          </c:tx>
          <c:cat>
            <c:strRef>
              <c:f>'T7'!$A$5:$A$8</c:f>
              <c:strCache>
                <c:ptCount val="3"/>
                <c:pt idx="0">
                  <c:v>Productie</c:v>
                </c:pt>
                <c:pt idx="1">
                  <c:v>Technische dienst</c:v>
                </c:pt>
                <c:pt idx="2">
                  <c:v>Verpakking</c:v>
                </c:pt>
              </c:strCache>
            </c:strRef>
          </c:cat>
          <c:val>
            <c:numRef>
              <c:f>'T7'!$C$5:$C$8</c:f>
              <c:numCache>
                <c:formatCode>General</c:formatCode>
                <c:ptCount val="3"/>
                <c:pt idx="0">
                  <c:v>47.166666666666664</c:v>
                </c:pt>
                <c:pt idx="1">
                  <c:v>49.333333333333336</c:v>
                </c:pt>
                <c:pt idx="2">
                  <c:v>44.571428571428569</c:v>
                </c:pt>
              </c:numCache>
            </c:numRef>
          </c:val>
        </c:ser>
        <c:shape val="cylinder"/>
        <c:axId val="36361728"/>
        <c:axId val="36363264"/>
        <c:axId val="0"/>
      </c:bar3DChart>
      <c:catAx>
        <c:axId val="36361728"/>
        <c:scaling>
          <c:orientation val="minMax"/>
        </c:scaling>
        <c:axPos val="b"/>
        <c:tickLblPos val="nextTo"/>
        <c:crossAx val="36363264"/>
        <c:crosses val="autoZero"/>
        <c:auto val="1"/>
        <c:lblAlgn val="ctr"/>
        <c:lblOffset val="100"/>
      </c:catAx>
      <c:valAx>
        <c:axId val="36363264"/>
        <c:scaling>
          <c:orientation val="minMax"/>
        </c:scaling>
        <c:axPos val="l"/>
        <c:majorGridlines/>
        <c:numFmt formatCode="General" sourceLinked="1"/>
        <c:tickLblPos val="nextTo"/>
        <c:crossAx val="36361728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9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/>
  </sheetPr>
  <sheetViews>
    <sheetView zoomScale="9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7"/>
  </sheetPr>
  <sheetViews>
    <sheetView zoomScale="97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81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996633"/>
  </sheetPr>
  <sheetViews>
    <sheetView zoomScale="81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3"/>
  </sheetPr>
  <sheetViews>
    <sheetView zoomScale="81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zoomScale="99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45720</xdr:rowOff>
    </xdr:from>
    <xdr:to>
      <xdr:col>0</xdr:col>
      <xdr:colOff>1077873</xdr:colOff>
      <xdr:row>0</xdr:row>
      <xdr:rowOff>685800</xdr:rowOff>
    </xdr:to>
    <xdr:pic>
      <xdr:nvPicPr>
        <xdr:cNvPr id="6" name="Picture 5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" y="45720"/>
          <a:ext cx="1062633" cy="640080"/>
        </a:xfrm>
        <a:prstGeom prst="rect">
          <a:avLst/>
        </a:prstGeom>
      </xdr:spPr>
    </xdr:pic>
    <xdr:clientData/>
  </xdr:twoCellAnchor>
  <xdr:twoCellAnchor>
    <xdr:from>
      <xdr:col>0</xdr:col>
      <xdr:colOff>55245</xdr:colOff>
      <xdr:row>11</xdr:row>
      <xdr:rowOff>72390</xdr:rowOff>
    </xdr:from>
    <xdr:to>
      <xdr:col>10</xdr:col>
      <xdr:colOff>217170</xdr:colOff>
      <xdr:row>26</xdr:row>
      <xdr:rowOff>45720</xdr:rowOff>
    </xdr:to>
    <xdr:grpSp>
      <xdr:nvGrpSpPr>
        <xdr:cNvPr id="13" name="Group 12"/>
        <xdr:cNvGrpSpPr/>
      </xdr:nvGrpSpPr>
      <xdr:grpSpPr>
        <a:xfrm>
          <a:off x="55245" y="3074670"/>
          <a:ext cx="8353425" cy="2716530"/>
          <a:chOff x="184785" y="3089910"/>
          <a:chExt cx="8353425" cy="2716530"/>
        </a:xfrm>
      </xdr:grpSpPr>
      <xdr:pic>
        <xdr:nvPicPr>
          <xdr:cNvPr id="2049" name="Picture 1" descr="C:\Users\lrue\AppData\Local\Temp\SNAGHTML6944de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t="3571" r="37555" b="80495"/>
          <a:stretch>
            <a:fillRect/>
          </a:stretch>
        </xdr:blipFill>
        <xdr:spPr bwMode="auto">
          <a:xfrm>
            <a:off x="184785" y="3089910"/>
            <a:ext cx="8353425" cy="1066800"/>
          </a:xfrm>
          <a:prstGeom prst="rect">
            <a:avLst/>
          </a:prstGeom>
          <a:noFill/>
        </xdr:spPr>
      </xdr:pic>
      <xdr:cxnSp macro="">
        <xdr:nvCxnSpPr>
          <xdr:cNvPr id="7" name="Straight Arrow Connector 6"/>
          <xdr:cNvCxnSpPr/>
        </xdr:nvCxnSpPr>
        <xdr:spPr>
          <a:xfrm flipH="1">
            <a:off x="3299460" y="3939540"/>
            <a:ext cx="7620" cy="762000"/>
          </a:xfrm>
          <a:prstGeom prst="straightConnector1">
            <a:avLst/>
          </a:prstGeom>
          <a:ln w="47625"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pic>
        <xdr:nvPicPr>
          <xdr:cNvPr id="10" name="Picture 1" descr="C:\Users\lrue\AppData\Local\Temp\SNAGHTML6944de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 l="20677" t="3571" r="71861" b="80495"/>
          <a:stretch>
            <a:fillRect/>
          </a:stretch>
        </xdr:blipFill>
        <xdr:spPr bwMode="auto">
          <a:xfrm>
            <a:off x="3002280" y="4739640"/>
            <a:ext cx="998220" cy="1066800"/>
          </a:xfrm>
          <a:prstGeom prst="rect">
            <a:avLst/>
          </a:prstGeom>
          <a:noFill/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216813</xdr:colOff>
      <xdr:row>0</xdr:row>
      <xdr:rowOff>678180</xdr:rowOff>
    </xdr:to>
    <xdr:pic>
      <xdr:nvPicPr>
        <xdr:cNvPr id="4" name="Pictur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062633" cy="640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101600</xdr:rowOff>
    </xdr:from>
    <xdr:to>
      <xdr:col>0</xdr:col>
      <xdr:colOff>1104966</xdr:colOff>
      <xdr:row>0</xdr:row>
      <xdr:rowOff>741680</xdr:rowOff>
    </xdr:to>
    <xdr:pic>
      <xdr:nvPicPr>
        <xdr:cNvPr id="4" name="Picture 3" descr="IPV+_dax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333" y="101600"/>
          <a:ext cx="1062633" cy="6400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1193377</xdr:colOff>
      <xdr:row>123</xdr:row>
      <xdr:rowOff>175896</xdr:rowOff>
    </xdr:from>
    <xdr:to>
      <xdr:col>8</xdr:col>
      <xdr:colOff>164677</xdr:colOff>
      <xdr:row>126</xdr:row>
      <xdr:rowOff>150496</xdr:rowOff>
    </xdr:to>
    <xdr:sp macro="" textlink="">
      <xdr:nvSpPr>
        <xdr:cNvPr id="2" name="Accolade fermante 1"/>
        <xdr:cNvSpPr/>
      </xdr:nvSpPr>
      <xdr:spPr>
        <a:xfrm rot="5400000">
          <a:off x="5382789" y="7616509"/>
          <a:ext cx="517525" cy="55626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nl-BE" sz="1100"/>
        </a:p>
      </xdr:txBody>
    </xdr:sp>
    <xdr:clientData/>
  </xdr:twoCellAnchor>
  <xdr:oneCellAnchor>
    <xdr:from>
      <xdr:col>1</xdr:col>
      <xdr:colOff>459529</xdr:colOff>
      <xdr:row>126</xdr:row>
      <xdr:rowOff>104775</xdr:rowOff>
    </xdr:from>
    <xdr:ext cx="6899838" cy="311496"/>
    <xdr:sp macro="" textlink="">
      <xdr:nvSpPr>
        <xdr:cNvPr id="3" name="ZoneTexte 2"/>
        <xdr:cNvSpPr txBox="1"/>
      </xdr:nvSpPr>
      <xdr:spPr>
        <a:xfrm>
          <a:off x="2126404" y="10610850"/>
          <a:ext cx="6899838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nl-BE" sz="1400" b="1"/>
            <a:t>Deze zone is volledig geautomatiseerd, alle berekeningen</a:t>
          </a:r>
          <a:r>
            <a:rPr lang="nl-BE" sz="1400" b="1" baseline="0"/>
            <a:t> worden automatisch uitgevoerd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79467" cy="605366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-23567" y="-23567"/>
    <xdr:ext cx="9269691" cy="604101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79467" cy="605366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79467" cy="605366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69691" cy="604101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server\public\07%20R&amp;D\2.%20TOOLS%20&amp;%20PRODUCTEN\Moniteur%20ages%20demo\MC%20ages%20dem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"/>
      <sheetName val="liste graphique&amp;tableau"/>
      <sheetName val="Fonction"/>
      <sheetName val="personnel"/>
      <sheetName val="G1 "/>
      <sheetName val="G2"/>
      <sheetName val="G3"/>
      <sheetName val="G4"/>
      <sheetName val="G5"/>
      <sheetName val="G6"/>
      <sheetName val="G7"/>
      <sheetName val="T1"/>
      <sheetName val="T2"/>
      <sheetName val="T3"/>
      <sheetName val="T4"/>
      <sheetName val="T5"/>
      <sheetName val="T6"/>
      <sheetName val="T7"/>
    </sheetNames>
    <sheetDataSet>
      <sheetData sheetId="0"/>
      <sheetData sheetId="1"/>
      <sheetData sheetId="2">
        <row r="2">
          <cell r="C2" t="str">
            <v>Conducteur de Ligne</v>
          </cell>
          <cell r="D2" t="str">
            <v>Fabrication</v>
          </cell>
        </row>
        <row r="3">
          <cell r="C3" t="str">
            <v>Opérateur de production</v>
          </cell>
          <cell r="D3" t="str">
            <v>Conditionnement</v>
          </cell>
        </row>
        <row r="4">
          <cell r="C4" t="str">
            <v>Cariste</v>
          </cell>
          <cell r="D4" t="str">
            <v>Maintenance</v>
          </cell>
        </row>
        <row r="5">
          <cell r="C5" t="str">
            <v>Chef d'équipe</v>
          </cell>
          <cell r="D5" t="str">
            <v>Département1</v>
          </cell>
        </row>
        <row r="6">
          <cell r="C6" t="str">
            <v>Aget de Maintenance</v>
          </cell>
          <cell r="D6" t="str">
            <v>Département2</v>
          </cell>
        </row>
        <row r="7">
          <cell r="C7" t="str">
            <v>Intérimaire</v>
          </cell>
          <cell r="D7" t="str">
            <v>Département3</v>
          </cell>
        </row>
        <row r="8">
          <cell r="C8" t="str">
            <v>Fonction1</v>
          </cell>
          <cell r="D8" t="str">
            <v>Département4</v>
          </cell>
        </row>
        <row r="9">
          <cell r="C9" t="str">
            <v>Fonction2</v>
          </cell>
        </row>
        <row r="10">
          <cell r="C10" t="str">
            <v>Fonction3</v>
          </cell>
        </row>
        <row r="11">
          <cell r="C11" t="str">
            <v>Fonction4</v>
          </cell>
        </row>
        <row r="12">
          <cell r="C12" t="str">
            <v>Fonction5</v>
          </cell>
        </row>
        <row r="13">
          <cell r="C13" t="str">
            <v>Fonction6</v>
          </cell>
        </row>
        <row r="14">
          <cell r="C14" t="str">
            <v>Fonction7</v>
          </cell>
        </row>
        <row r="15">
          <cell r="C15" t="str">
            <v>Fonction8</v>
          </cell>
        </row>
        <row r="16">
          <cell r="C16" t="str">
            <v>Fonction9</v>
          </cell>
        </row>
        <row r="17">
          <cell r="C17" t="str">
            <v>Fonction10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1477.432401388891" createdVersion="3" refreshedVersion="3" minRefreshableVersion="3" recordCount="54">
  <cacheSource type="worksheet">
    <worksheetSource name="Tableau1"/>
  </cacheSource>
  <cacheFields count="11">
    <cacheField name="Personeel" numFmtId="0">
      <sharedItems containsBlank="1"/>
    </cacheField>
    <cacheField name="Geboortedatum" numFmtId="14">
      <sharedItems containsNonDate="0" containsDate="1" containsString="0" containsBlank="1" minDate="1950-06-10T00:00:00" maxDate="1995-04-01T00:00:00"/>
    </cacheField>
    <cacheField name="Leeftijd" numFmtId="0">
      <sharedItems containsSemiMixedTypes="0" containsString="0" containsNumber="1" containsInteger="1" minValue="18" maxValue="113"/>
    </cacheField>
    <cacheField name="Huidige leeftijdscategorie" numFmtId="0">
      <sharedItems count="9">
        <s v="45-55 jaar"/>
        <s v="30-45 jaar"/>
        <s v="55-60 jaar"/>
        <s v="60+ jaar"/>
        <s v="20-30 jaar"/>
        <s v="15-20 jaar"/>
        <e v="#REF!" u="1"/>
        <s v="&gt;60 jaar" u="1"/>
        <e v="#N/A" u="1"/>
      </sharedItems>
    </cacheField>
    <cacheField name="Leeftijd+3" numFmtId="0">
      <sharedItems containsSemiMixedTypes="0" containsString="0" containsNumber="1" containsInteger="1" minValue="21" maxValue="116"/>
    </cacheField>
    <cacheField name="Binnen 3 jaar" numFmtId="0">
      <sharedItems count="5">
        <s v="45-55 jaar"/>
        <s v="30-45 jaar"/>
        <s v="55-60 jaar"/>
        <s v="60+ jaar"/>
        <s v="20-30 jaar"/>
      </sharedItems>
    </cacheField>
    <cacheField name="Leeftijd+5" numFmtId="0">
      <sharedItems containsSemiMixedTypes="0" containsString="0" containsNumber="1" containsInteger="1" minValue="23" maxValue="118"/>
    </cacheField>
    <cacheField name="Binnen 5 jaar" numFmtId="0">
      <sharedItems count="5">
        <s v="45-55 jaar"/>
        <s v="30-45 jaar"/>
        <s v="55-60 jaar"/>
        <s v="60+ jaar"/>
        <s v="20-30 jaar"/>
      </sharedItems>
    </cacheField>
    <cacheField name="Geslacht" numFmtId="0">
      <sharedItems containsBlank="1" count="3">
        <s v="vrouw"/>
        <s v="man"/>
        <m/>
      </sharedItems>
    </cacheField>
    <cacheField name="Functie" numFmtId="0">
      <sharedItems containsBlank="1" count="7">
        <s v="Lijnverantwoordelijke"/>
        <s v="Productieoperator"/>
        <s v="Onderhoudstechnieker"/>
        <s v="Magazijnmedewerker"/>
        <s v="Uitzendkracht"/>
        <s v="Ploegbaas"/>
        <m/>
      </sharedItems>
    </cacheField>
    <cacheField name="Afdeling" numFmtId="0">
      <sharedItems containsBlank="1" count="4">
        <s v="Productie"/>
        <s v="Verpakking"/>
        <s v="Technische dienst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">
  <r>
    <s v="Medewerker 1"/>
    <d v="1964-06-25T00:00:00"/>
    <n v="49"/>
    <x v="0"/>
    <n v="52"/>
    <x v="0"/>
    <n v="54"/>
    <x v="0"/>
    <x v="0"/>
    <x v="0"/>
    <x v="0"/>
  </r>
  <r>
    <s v="Medewerker 2"/>
    <d v="1979-07-31T00:00:00"/>
    <n v="33"/>
    <x v="1"/>
    <n v="36"/>
    <x v="1"/>
    <n v="38"/>
    <x v="1"/>
    <x v="1"/>
    <x v="0"/>
    <x v="1"/>
  </r>
  <r>
    <s v="Medewerker 3"/>
    <d v="1967-01-29T00:00:00"/>
    <n v="46"/>
    <x v="0"/>
    <n v="49"/>
    <x v="0"/>
    <n v="51"/>
    <x v="0"/>
    <x v="1"/>
    <x v="0"/>
    <x v="2"/>
  </r>
  <r>
    <s v="Medewerker 4"/>
    <d v="1962-03-19T00:00:00"/>
    <n v="51"/>
    <x v="0"/>
    <n v="54"/>
    <x v="0"/>
    <n v="56"/>
    <x v="2"/>
    <x v="0"/>
    <x v="0"/>
    <x v="1"/>
  </r>
  <r>
    <s v="Medewerker 5"/>
    <d v="1976-12-13T00:00:00"/>
    <n v="36"/>
    <x v="1"/>
    <n v="39"/>
    <x v="1"/>
    <n v="41"/>
    <x v="1"/>
    <x v="0"/>
    <x v="0"/>
    <x v="1"/>
  </r>
  <r>
    <s v="Medewerker 6"/>
    <d v="1977-10-01T00:00:00"/>
    <n v="35"/>
    <x v="1"/>
    <n v="38"/>
    <x v="1"/>
    <n v="40"/>
    <x v="1"/>
    <x v="0"/>
    <x v="0"/>
    <x v="1"/>
  </r>
  <r>
    <s v="Medewerker 7"/>
    <d v="1957-10-02T00:00:00"/>
    <n v="55"/>
    <x v="2"/>
    <n v="58"/>
    <x v="2"/>
    <n v="60"/>
    <x v="3"/>
    <x v="0"/>
    <x v="0"/>
    <x v="1"/>
  </r>
  <r>
    <s v="Medewerker 8"/>
    <d v="1967-03-30T00:00:00"/>
    <n v="46"/>
    <x v="0"/>
    <n v="49"/>
    <x v="0"/>
    <n v="51"/>
    <x v="0"/>
    <x v="0"/>
    <x v="1"/>
    <x v="0"/>
  </r>
  <r>
    <s v="Medewerker 9"/>
    <d v="1957-03-31T00:00:00"/>
    <n v="56"/>
    <x v="2"/>
    <n v="59"/>
    <x v="2"/>
    <n v="61"/>
    <x v="3"/>
    <x v="1"/>
    <x v="1"/>
    <x v="0"/>
  </r>
  <r>
    <s v="Medewerker 10"/>
    <d v="1967-04-01T00:00:00"/>
    <n v="46"/>
    <x v="0"/>
    <n v="49"/>
    <x v="0"/>
    <n v="51"/>
    <x v="0"/>
    <x v="1"/>
    <x v="1"/>
    <x v="0"/>
  </r>
  <r>
    <s v="Medewerker 11"/>
    <d v="1956-04-02T00:00:00"/>
    <n v="57"/>
    <x v="2"/>
    <n v="60"/>
    <x v="3"/>
    <n v="62"/>
    <x v="3"/>
    <x v="1"/>
    <x v="2"/>
    <x v="0"/>
  </r>
  <r>
    <s v="Medewerker 12"/>
    <d v="1964-07-15T00:00:00"/>
    <n v="49"/>
    <x v="0"/>
    <n v="52"/>
    <x v="0"/>
    <n v="54"/>
    <x v="0"/>
    <x v="0"/>
    <x v="1"/>
    <x v="1"/>
  </r>
  <r>
    <s v="Medewerker 13"/>
    <d v="1956-02-24T00:00:00"/>
    <n v="57"/>
    <x v="2"/>
    <n v="60"/>
    <x v="3"/>
    <n v="62"/>
    <x v="3"/>
    <x v="0"/>
    <x v="3"/>
    <x v="2"/>
  </r>
  <r>
    <s v="Medewerker 14"/>
    <d v="1951-07-04T00:00:00"/>
    <n v="62"/>
    <x v="3"/>
    <n v="65"/>
    <x v="3"/>
    <n v="67"/>
    <x v="3"/>
    <x v="0"/>
    <x v="3"/>
    <x v="1"/>
  </r>
  <r>
    <s v="Medewerker 15"/>
    <d v="1962-05-27T00:00:00"/>
    <n v="51"/>
    <x v="0"/>
    <n v="54"/>
    <x v="0"/>
    <n v="56"/>
    <x v="2"/>
    <x v="0"/>
    <x v="3"/>
    <x v="1"/>
  </r>
  <r>
    <s v="Medewerker 16"/>
    <d v="1979-10-27T00:00:00"/>
    <n v="33"/>
    <x v="1"/>
    <n v="36"/>
    <x v="1"/>
    <n v="38"/>
    <x v="1"/>
    <x v="0"/>
    <x v="3"/>
    <x v="1"/>
  </r>
  <r>
    <s v="Medewerker 17"/>
    <d v="1969-12-31T00:00:00"/>
    <n v="43"/>
    <x v="1"/>
    <n v="46"/>
    <x v="0"/>
    <n v="48"/>
    <x v="0"/>
    <x v="1"/>
    <x v="2"/>
    <x v="2"/>
  </r>
  <r>
    <s v="Medewerker 18"/>
    <d v="1970-01-01T00:00:00"/>
    <n v="43"/>
    <x v="1"/>
    <n v="46"/>
    <x v="0"/>
    <n v="48"/>
    <x v="0"/>
    <x v="1"/>
    <x v="4"/>
    <x v="0"/>
  </r>
  <r>
    <s v="Medewerker 19"/>
    <d v="1964-07-10T00:00:00"/>
    <n v="49"/>
    <x v="0"/>
    <n v="52"/>
    <x v="0"/>
    <n v="54"/>
    <x v="0"/>
    <x v="1"/>
    <x v="4"/>
    <x v="0"/>
  </r>
  <r>
    <s v="Medewerker 20"/>
    <d v="1970-04-03T00:00:00"/>
    <n v="43"/>
    <x v="1"/>
    <n v="46"/>
    <x v="0"/>
    <n v="48"/>
    <x v="0"/>
    <x v="1"/>
    <x v="4"/>
    <x v="0"/>
  </r>
  <r>
    <s v="Medewerker 21"/>
    <d v="1980-05-30T00:00:00"/>
    <n v="33"/>
    <x v="1"/>
    <n v="36"/>
    <x v="1"/>
    <n v="38"/>
    <x v="1"/>
    <x v="1"/>
    <x v="5"/>
    <x v="0"/>
  </r>
  <r>
    <s v="Medewerker 22"/>
    <d v="1960-03-06T00:00:00"/>
    <n v="53"/>
    <x v="0"/>
    <n v="56"/>
    <x v="2"/>
    <n v="58"/>
    <x v="2"/>
    <x v="1"/>
    <x v="5"/>
    <x v="1"/>
  </r>
  <r>
    <s v="Medewerker 23"/>
    <d v="1967-04-02T00:00:00"/>
    <n v="46"/>
    <x v="0"/>
    <n v="49"/>
    <x v="0"/>
    <n v="51"/>
    <x v="0"/>
    <x v="1"/>
    <x v="1"/>
    <x v="0"/>
  </r>
  <r>
    <s v="Medewerker 24"/>
    <d v="1964-07-15T00:00:00"/>
    <n v="49"/>
    <x v="0"/>
    <n v="52"/>
    <x v="0"/>
    <n v="54"/>
    <x v="0"/>
    <x v="1"/>
    <x v="1"/>
    <x v="0"/>
  </r>
  <r>
    <s v="Medewerker 25"/>
    <d v="1956-02-24T00:00:00"/>
    <n v="57"/>
    <x v="2"/>
    <n v="60"/>
    <x v="3"/>
    <n v="62"/>
    <x v="3"/>
    <x v="0"/>
    <x v="5"/>
    <x v="1"/>
  </r>
  <r>
    <s v="Medewerker 26"/>
    <d v="1971-04-13T00:00:00"/>
    <n v="42"/>
    <x v="1"/>
    <n v="45"/>
    <x v="0"/>
    <n v="47"/>
    <x v="0"/>
    <x v="0"/>
    <x v="0"/>
    <x v="0"/>
  </r>
  <r>
    <s v="Medewerker 27"/>
    <d v="1963-10-07T00:00:00"/>
    <n v="49"/>
    <x v="0"/>
    <n v="52"/>
    <x v="0"/>
    <n v="54"/>
    <x v="0"/>
    <x v="1"/>
    <x v="0"/>
    <x v="1"/>
  </r>
  <r>
    <s v="Medewerker 28"/>
    <d v="1956-04-22T00:00:00"/>
    <n v="57"/>
    <x v="2"/>
    <n v="60"/>
    <x v="3"/>
    <n v="62"/>
    <x v="3"/>
    <x v="1"/>
    <x v="0"/>
    <x v="1"/>
  </r>
  <r>
    <s v="Medewerker 29"/>
    <d v="1979-03-23T00:00:00"/>
    <n v="34"/>
    <x v="1"/>
    <n v="37"/>
    <x v="1"/>
    <n v="39"/>
    <x v="1"/>
    <x v="0"/>
    <x v="3"/>
    <x v="1"/>
  </r>
  <r>
    <s v="Medewerker 30"/>
    <d v="1966-01-09T00:00:00"/>
    <n v="47"/>
    <x v="0"/>
    <n v="50"/>
    <x v="0"/>
    <n v="52"/>
    <x v="0"/>
    <x v="1"/>
    <x v="1"/>
    <x v="0"/>
  </r>
  <r>
    <s v="Medewerker 31"/>
    <d v="1973-10-26T00:00:00"/>
    <n v="39"/>
    <x v="1"/>
    <n v="42"/>
    <x v="1"/>
    <n v="44"/>
    <x v="1"/>
    <x v="0"/>
    <x v="1"/>
    <x v="0"/>
  </r>
  <r>
    <s v="Medewerker 32"/>
    <d v="1950-06-10T00:00:00"/>
    <n v="63"/>
    <x v="3"/>
    <n v="66"/>
    <x v="3"/>
    <n v="68"/>
    <x v="3"/>
    <x v="1"/>
    <x v="1"/>
    <x v="1"/>
  </r>
  <r>
    <s v="Medewerker 33"/>
    <d v="1955-04-09T00:00:00"/>
    <n v="58"/>
    <x v="2"/>
    <n v="61"/>
    <x v="3"/>
    <n v="63"/>
    <x v="3"/>
    <x v="0"/>
    <x v="3"/>
    <x v="0"/>
  </r>
  <r>
    <s v="Medewerker 34"/>
    <d v="1964-04-21T00:00:00"/>
    <n v="49"/>
    <x v="0"/>
    <n v="52"/>
    <x v="0"/>
    <n v="54"/>
    <x v="0"/>
    <x v="0"/>
    <x v="0"/>
    <x v="0"/>
  </r>
  <r>
    <s v="Medewerker 35"/>
    <d v="1971-07-04T00:00:00"/>
    <n v="42"/>
    <x v="1"/>
    <n v="45"/>
    <x v="0"/>
    <n v="47"/>
    <x v="0"/>
    <x v="0"/>
    <x v="0"/>
    <x v="1"/>
  </r>
  <r>
    <s v="Medewerker 36"/>
    <d v="1962-05-27T00:00:00"/>
    <n v="51"/>
    <x v="0"/>
    <n v="54"/>
    <x v="0"/>
    <n v="56"/>
    <x v="2"/>
    <x v="1"/>
    <x v="0"/>
    <x v="1"/>
  </r>
  <r>
    <s v="Medewerker 37"/>
    <d v="1979-10-27T00:00:00"/>
    <n v="33"/>
    <x v="1"/>
    <n v="36"/>
    <x v="1"/>
    <n v="38"/>
    <x v="1"/>
    <x v="0"/>
    <x v="4"/>
    <x v="1"/>
  </r>
  <r>
    <s v="Medewerker 38"/>
    <d v="1969-12-31T00:00:00"/>
    <n v="43"/>
    <x v="1"/>
    <n v="46"/>
    <x v="0"/>
    <n v="48"/>
    <x v="0"/>
    <x v="0"/>
    <x v="4"/>
    <x v="1"/>
  </r>
  <r>
    <s v="Medewerker 39"/>
    <d v="1970-01-25T00:00:00"/>
    <n v="43"/>
    <x v="1"/>
    <n v="46"/>
    <x v="0"/>
    <n v="48"/>
    <x v="0"/>
    <x v="0"/>
    <x v="4"/>
    <x v="1"/>
  </r>
  <r>
    <s v="Medewerker 40"/>
    <d v="1973-10-12T00:00:00"/>
    <n v="39"/>
    <x v="1"/>
    <n v="42"/>
    <x v="1"/>
    <n v="44"/>
    <x v="1"/>
    <x v="1"/>
    <x v="4"/>
    <x v="1"/>
  </r>
  <r>
    <s v="Medewerker 41"/>
    <d v="1963-09-18T00:00:00"/>
    <n v="49"/>
    <x v="0"/>
    <n v="52"/>
    <x v="0"/>
    <n v="54"/>
    <x v="0"/>
    <x v="0"/>
    <x v="5"/>
    <x v="2"/>
  </r>
  <r>
    <s v="Medewerker 42"/>
    <d v="1970-08-20T00:00:00"/>
    <n v="42"/>
    <x v="1"/>
    <n v="45"/>
    <x v="0"/>
    <n v="47"/>
    <x v="0"/>
    <x v="0"/>
    <x v="2"/>
    <x v="2"/>
  </r>
  <r>
    <s v="Medewerker 43"/>
    <d v="1990-08-31T00:00:00"/>
    <n v="22"/>
    <x v="4"/>
    <n v="25"/>
    <x v="4"/>
    <n v="27"/>
    <x v="4"/>
    <x v="1"/>
    <x v="2"/>
    <x v="2"/>
  </r>
  <r>
    <s v="Medewerker 44"/>
    <d v="1980-05-30T00:00:00"/>
    <n v="33"/>
    <x v="1"/>
    <n v="36"/>
    <x v="1"/>
    <n v="38"/>
    <x v="1"/>
    <x v="1"/>
    <x v="2"/>
    <x v="2"/>
  </r>
  <r>
    <s v="Medewerker 45"/>
    <d v="1995-03-31T00:00:00"/>
    <n v="18"/>
    <x v="5"/>
    <n v="21"/>
    <x v="4"/>
    <n v="23"/>
    <x v="4"/>
    <x v="1"/>
    <x v="4"/>
    <x v="0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  <r>
    <m/>
    <m/>
    <n v="113"/>
    <x v="3"/>
    <n v="116"/>
    <x v="3"/>
    <n v="118"/>
    <x v="3"/>
    <x v="2"/>
    <x v="6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2">
  <location ref="A3:E11" firstHeaderRow="1" firstDataRow="2" firstDataCol="1"/>
  <pivotFields count="11">
    <pivotField dataField="1" showAll="0" defaultSubtotal="0"/>
    <pivotField numFmtId="14" showAll="0" defaultSubtotal="0"/>
    <pivotField showAll="0" defaultSubtotal="0"/>
    <pivotField axis="axisRow" showAll="0" sortType="ascending" defaultSubtotal="0">
      <items count="9">
        <item h="1" m="1" x="7"/>
        <item x="5"/>
        <item x="4"/>
        <item x="1"/>
        <item x="0"/>
        <item x="2"/>
        <item x="3"/>
        <item h="1" m="1" x="8"/>
        <item h="1" m="1" x="6"/>
      </items>
    </pivotField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</pivotFields>
  <rowFields count="1">
    <field x="3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 of Personeel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2">
  <location ref="A3:E10" firstHeaderRow="1" firstDataRow="2" firstDataCol="1"/>
  <pivotFields count="11">
    <pivotField dataField="1" showAll="0" defaultSubtotal="0"/>
    <pivotField numFmtId="14"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x="4"/>
        <item x="1"/>
        <item x="0"/>
        <item x="2"/>
        <item x="3"/>
      </items>
    </pivotField>
    <pivotField showAll="0" defaultSubtotal="0"/>
    <pivotField showAll="0" defaultSubtotal="0"/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 of Personeel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showMissing="0" updatedVersion="3" minRefreshableVersion="3" showCalcMbrs="0" useAutoFormatting="1" itemPrintTitles="1" createdVersion="3" indent="0" outline="1" outlineData="1" multipleFieldFilters="0" chartFormat="2">
  <location ref="A3:E10" firstHeaderRow="1" firstDataRow="2" firstDataCol="1"/>
  <pivotFields count="11">
    <pivotField dataField="1"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5">
        <item x="4"/>
        <item x="1"/>
        <item x="0"/>
        <item x="2"/>
        <item x="3"/>
      </items>
    </pivotField>
    <pivotField axis="axisCol" showAll="0" defaultSubtotal="0">
      <items count="3">
        <item x="1"/>
        <item x="0"/>
        <item x="2"/>
      </items>
    </pivotField>
    <pivotField showAll="0" defaultSubtotal="0"/>
    <pivotField showAll="0" defaultSubtotal="0"/>
  </pivotFields>
  <rowFields count="1">
    <field x="7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8"/>
  </colFields>
  <colItems count="4">
    <i>
      <x/>
    </i>
    <i>
      <x v="1"/>
    </i>
    <i>
      <x v="2"/>
    </i>
    <i t="grand">
      <x/>
    </i>
  </colItems>
  <dataFields count="1">
    <dataField name="Count of Personeel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eau croisé dynamique6" cacheId="0" applyNumberFormats="0" applyBorderFormats="0" applyFontFormats="0" applyPatternFormats="0" applyAlignmentFormats="0" applyWidthHeightFormats="1" dataCaption="Valeurs" grandTotalCaption="Totaal" updatedVersion="3" minRefreshableVersion="3" showCalcMbrs="0" useAutoFormatting="1" itemPrintTitles="1" createdVersion="3" indent="0" outline="1" outlineData="1" multipleFieldFilters="0" chartFormat="2">
  <location ref="A3:H12" firstHeaderRow="1" firstDataRow="2" firstDataCol="1"/>
  <pivotFields count="11">
    <pivotField dataField="1" showAll="0" defaultSubtotal="0"/>
    <pivotField numFmtId="14" showAll="0" defaultSubtotal="0"/>
    <pivotField showAll="0" defaultSubtotal="0"/>
    <pivotField axis="axisCol" showAll="0" defaultSubtotal="0">
      <items count="9">
        <item x="5"/>
        <item m="1" x="7"/>
        <item x="4"/>
        <item x="1"/>
        <item x="0"/>
        <item x="2"/>
        <item x="3"/>
        <item h="1" m="1" x="8"/>
        <item m="1" x="6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7">
        <item x="0"/>
        <item x="3"/>
        <item x="2"/>
        <item x="5"/>
        <item x="1"/>
        <item x="4"/>
        <item x="6"/>
      </items>
    </pivotField>
    <pivotField showAll="0" defaultSubtotal="0"/>
  </pivotFields>
  <rowFields count="1">
    <field x="9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7">
    <i>
      <x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Personeel" fld="0" subtotal="count" baseField="0" baseItem="0"/>
  </dataFields>
  <chartFormats count="6">
    <chartFormat chart="1" format="54" series="1">
      <pivotArea type="data" outline="0" fieldPosition="0">
        <references count="1">
          <reference field="3" count="1" selected="0">
            <x v="0"/>
          </reference>
        </references>
      </pivotArea>
    </chartFormat>
    <chartFormat chart="1" format="55" series="1">
      <pivotArea type="data" outline="0" fieldPosition="0">
        <references count="1">
          <reference field="3" count="1" selected="0">
            <x v="2"/>
          </reference>
        </references>
      </pivotArea>
    </chartFormat>
    <chartFormat chart="1" format="56" series="1">
      <pivotArea type="data" outline="0" fieldPosition="0">
        <references count="1">
          <reference field="3" count="1" selected="0">
            <x v="3"/>
          </reference>
        </references>
      </pivotArea>
    </chartFormat>
    <chartFormat chart="1" format="57" series="1">
      <pivotArea type="data" outline="0" fieldPosition="0">
        <references count="1">
          <reference field="3" count="1" selected="0">
            <x v="4"/>
          </reference>
        </references>
      </pivotArea>
    </chartFormat>
    <chartFormat chart="1" format="58" series="1">
      <pivotArea type="data" outline="0" fieldPosition="0">
        <references count="1">
          <reference field="3" count="1" selected="0">
            <x v="5"/>
          </reference>
        </references>
      </pivotArea>
    </chartFormat>
    <chartFormat chart="1" format="59" series="1">
      <pivotArea type="data" outline="0" fieldPosition="0">
        <references count="1">
          <reference field="3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2">
  <location ref="A3:D20" firstHeaderRow="1" firstDataRow="2" firstDataCol="1"/>
  <pivotFields count="11">
    <pivotField dataField="1" showAll="0"/>
    <pivotField showAll="0"/>
    <pivotField showAll="0"/>
    <pivotField axis="axisRow" showAll="0">
      <items count="10">
        <item m="1" x="7"/>
        <item x="5"/>
        <item x="4"/>
        <item x="1"/>
        <item x="0"/>
        <item x="2"/>
        <item x="3"/>
        <item m="1" x="8"/>
        <item m="1" x="6"/>
        <item t="default"/>
      </items>
    </pivotField>
    <pivotField showAll="0"/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axis="axisRow" showAll="0">
      <items count="5">
        <item x="0"/>
        <item x="2"/>
        <item x="1"/>
        <item h="1" x="3"/>
        <item t="default"/>
      </items>
    </pivotField>
  </pivotFields>
  <rowFields count="2">
    <field x="10"/>
    <field x="3"/>
  </rowFields>
  <rowItems count="16">
    <i>
      <x/>
    </i>
    <i r="1">
      <x v="1"/>
    </i>
    <i r="1">
      <x v="3"/>
    </i>
    <i r="1">
      <x v="4"/>
    </i>
    <i r="1">
      <x v="5"/>
    </i>
    <i>
      <x v="1"/>
    </i>
    <i r="1">
      <x v="2"/>
    </i>
    <i r="1">
      <x v="3"/>
    </i>
    <i r="1">
      <x v="4"/>
    </i>
    <i r="1">
      <x v="5"/>
    </i>
    <i>
      <x v="2"/>
    </i>
    <i r="1">
      <x v="3"/>
    </i>
    <i r="1">
      <x v="4"/>
    </i>
    <i r="1">
      <x v="5"/>
    </i>
    <i r="1">
      <x v="6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Count of Personeel" fld="0" subtotal="count" baseField="0" baseItem="0"/>
  </dataFields>
  <chartFormats count="2">
    <chartFormat chart="1" format="5" series="1">
      <pivotArea type="data" outline="0" fieldPosition="0">
        <references count="1">
          <reference field="8" count="1" selected="0">
            <x v="0"/>
          </reference>
        </references>
      </pivotArea>
    </chartFormat>
    <chartFormat chart="1" format="6" series="1">
      <pivotArea type="data" outline="0" fieldPosition="0">
        <references count="1"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 chartFormat="4">
  <location ref="A3:D8" firstHeaderRow="1" firstDataRow="2" firstDataCol="1"/>
  <pivotFields count="11">
    <pivotField showAll="0" defaultSubtotal="0"/>
    <pivotField numFmtId="14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Col" showAll="0" defaultSubtotal="0">
      <items count="3">
        <item x="1"/>
        <item x="0"/>
        <item x="2"/>
      </items>
    </pivotField>
    <pivotField showAll="0" defaultSubtotal="0"/>
    <pivotField axis="axisRow" showAll="0" defaultSubtotal="0">
      <items count="4">
        <item x="0"/>
        <item x="2"/>
        <item x="1"/>
        <item h="1" x="3"/>
      </items>
    </pivotField>
  </pivotFields>
  <rowFields count="1">
    <field x="10"/>
  </rowFields>
  <rowItems count="4">
    <i>
      <x/>
    </i>
    <i>
      <x v="1"/>
    </i>
    <i>
      <x v="2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Average of Leeftijd" fld="2" subtotal="average" baseField="0" baseItem="0"/>
  </dataFields>
  <chartFormats count="2">
    <chartFormat chart="3" format="25" series="1">
      <pivotArea type="data" outline="0" fieldPosition="0">
        <references count="1">
          <reference field="8" count="1" selected="0">
            <x v="0"/>
          </reference>
        </references>
      </pivotArea>
    </chartFormat>
    <chartFormat chart="3" format="26" series="1">
      <pivotArea type="data" outline="0" fieldPosition="0">
        <references count="1">
          <reference field="8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4" name="Tableau1" displayName="Tableau1" ref="A1:K124" totalsRowShown="0" headerRowDxfId="14">
  <autoFilter ref="A1:K124">
    <filterColumn colId="4"/>
    <filterColumn colId="5"/>
    <filterColumn colId="6"/>
    <filterColumn colId="7"/>
    <filterColumn colId="8"/>
    <filterColumn colId="9"/>
    <filterColumn colId="10"/>
  </autoFilter>
  <tableColumns count="11">
    <tableColumn id="1" name="Personeel" dataDxfId="13"/>
    <tableColumn id="2" name="Geboortedatum" dataDxfId="12"/>
    <tableColumn id="3" name="Leeftijd" dataDxfId="11">
      <calculatedColumnFormula>INT((TODAY()-B2)/365.25)</calculatedColumnFormula>
    </tableColumn>
    <tableColumn id="4" name="Huidige leeftijdscategorie" dataDxfId="10">
      <calculatedColumnFormula>INDEX({"15-20 jaar";"20-30 jaar";"30-45 jaar";"45-55 jaar";"55-60 jaar";"60+ jaar"},MATCH(Tableau1[[#This Row],[Leeftijd]],{15;20;30;45;55;60},1))</calculatedColumnFormula>
    </tableColumn>
    <tableColumn id="11" name="Leeftijd+3" dataDxfId="9">
      <calculatedColumnFormula>Tableau1[[#This Row],[Leeftijd]]+3</calculatedColumnFormula>
    </tableColumn>
    <tableColumn id="10" name="Binnen 3 jaar" dataDxfId="8">
      <calculatedColumnFormula>INDEX({"20-30 jaar";"30-45 jaar";"45-55 jaar";"55-60 jaar";"60+ jaar"},MATCH(Tableau1[[#This Row],[Leeftijd+3]],{20;30;45;55;60},1))</calculatedColumnFormula>
    </tableColumn>
    <tableColumn id="12" name="Leeftijd+5" dataDxfId="7">
      <calculatedColumnFormula>Tableau1[[#This Row],[Leeftijd]]+5</calculatedColumnFormula>
    </tableColumn>
    <tableColumn id="9" name="Binnen 5 jaar" dataDxfId="6">
      <calculatedColumnFormula>INDEX({"20-30 jaar";"30-45 jaar";"45-55 jaar";"55-60 jaar";"60+ jaar"},MATCH(Tableau1[[#This Row],[Leeftijd+5]],{20;30;45;55;60},1))</calculatedColumnFormula>
    </tableColumn>
    <tableColumn id="5" name="Geslacht" dataDxfId="5"/>
    <tableColumn id="6" name="Functie" dataDxfId="4"/>
    <tableColumn id="7" name="Afdeling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showGridLines="0" zoomScaleNormal="100" workbookViewId="0">
      <selection activeCell="D27" sqref="D27"/>
    </sheetView>
  </sheetViews>
  <sheetFormatPr baseColWidth="10" defaultColWidth="11.44140625" defaultRowHeight="14.4"/>
  <cols>
    <col min="1" max="1" width="16.44140625" customWidth="1"/>
  </cols>
  <sheetData>
    <row r="1" spans="1:13" ht="56.4" customHeight="1">
      <c r="B1" s="64" t="s">
        <v>111</v>
      </c>
      <c r="C1" s="64"/>
      <c r="D1" s="65"/>
      <c r="E1" s="65"/>
      <c r="F1" s="65"/>
      <c r="G1" s="65"/>
      <c r="H1" s="65"/>
      <c r="I1" s="65"/>
    </row>
    <row r="2" spans="1:13" ht="22.2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3" ht="19.95" customHeight="1">
      <c r="A3" s="61" t="s">
        <v>113</v>
      </c>
      <c r="B3" s="60"/>
      <c r="C3" s="60"/>
      <c r="D3" s="60"/>
      <c r="E3" s="60"/>
      <c r="F3" s="60"/>
      <c r="G3" s="60"/>
      <c r="H3" s="60"/>
      <c r="I3" s="60"/>
      <c r="J3" s="60"/>
    </row>
    <row r="4" spans="1:13" ht="19.95" customHeight="1">
      <c r="A4" s="60" t="s">
        <v>112</v>
      </c>
      <c r="B4" s="60"/>
      <c r="C4" s="60"/>
      <c r="D4" s="60"/>
      <c r="E4" s="60"/>
      <c r="F4" s="60"/>
      <c r="G4" s="60"/>
      <c r="H4" s="60"/>
      <c r="I4" s="60"/>
      <c r="J4" s="60"/>
    </row>
    <row r="5" spans="1:13" ht="10.050000000000001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3" ht="19.95" customHeight="1">
      <c r="A6" s="61" t="s">
        <v>114</v>
      </c>
      <c r="B6" s="60"/>
      <c r="C6" s="60"/>
      <c r="D6" s="60"/>
      <c r="E6" s="60"/>
      <c r="F6" s="60"/>
      <c r="G6" s="60"/>
      <c r="H6" s="60"/>
      <c r="I6" s="60"/>
      <c r="J6" s="60"/>
    </row>
    <row r="7" spans="1:13" ht="19.95" customHeight="1">
      <c r="A7" s="60" t="s">
        <v>125</v>
      </c>
      <c r="B7" s="60"/>
      <c r="C7" s="60"/>
      <c r="D7" s="60"/>
      <c r="E7" s="60"/>
      <c r="F7" s="60"/>
      <c r="G7" s="60"/>
      <c r="H7" s="60"/>
      <c r="I7" s="60"/>
      <c r="J7" s="60"/>
    </row>
    <row r="8" spans="1:13" ht="19.95" customHeight="1">
      <c r="A8" s="60" t="s">
        <v>112</v>
      </c>
      <c r="B8" s="60"/>
      <c r="C8" s="60"/>
      <c r="D8" s="60"/>
      <c r="E8" s="60"/>
      <c r="F8" s="60"/>
      <c r="G8" s="60"/>
      <c r="H8" s="60"/>
      <c r="I8" s="60"/>
      <c r="J8" s="60"/>
    </row>
    <row r="9" spans="1:13" ht="19.95" customHeight="1">
      <c r="A9" s="60" t="s">
        <v>123</v>
      </c>
      <c r="B9" s="60"/>
      <c r="C9" s="60"/>
      <c r="D9" s="60"/>
      <c r="E9" s="60"/>
      <c r="F9" s="60"/>
      <c r="G9" s="60"/>
      <c r="H9" s="60"/>
      <c r="I9" s="60"/>
      <c r="J9" s="60"/>
    </row>
    <row r="10" spans="1:13" ht="10.050000000000001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3" ht="19.95" customHeight="1">
      <c r="A11" s="82" t="s">
        <v>126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</sheetData>
  <mergeCells count="1">
    <mergeCell ref="A11:M11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  <headerFooter>
    <oddFooter>&amp;CLeeftijdscan IPV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/>
  </sheetPr>
  <dimension ref="A3:D20"/>
  <sheetViews>
    <sheetView view="pageLayout" zoomScaleNormal="100" workbookViewId="0">
      <selection activeCell="I22" sqref="I22"/>
    </sheetView>
  </sheetViews>
  <sheetFormatPr baseColWidth="10" defaultColWidth="11.44140625" defaultRowHeight="14.4"/>
  <cols>
    <col min="1" max="1" width="18.88671875" customWidth="1"/>
    <col min="2" max="2" width="16.33203125" customWidth="1"/>
    <col min="3" max="3" width="6.5546875" customWidth="1"/>
    <col min="4" max="4" width="11.33203125" customWidth="1"/>
    <col min="5" max="5" width="11.88671875" bestFit="1" customWidth="1"/>
  </cols>
  <sheetData>
    <row r="3" spans="1:4">
      <c r="A3" s="5" t="s">
        <v>131</v>
      </c>
      <c r="B3" s="5" t="s">
        <v>127</v>
      </c>
    </row>
    <row r="4" spans="1:4">
      <c r="A4" s="5" t="s">
        <v>128</v>
      </c>
      <c r="B4" t="s">
        <v>76</v>
      </c>
      <c r="C4" t="s">
        <v>75</v>
      </c>
      <c r="D4" t="s">
        <v>130</v>
      </c>
    </row>
    <row r="5" spans="1:4">
      <c r="A5" s="63" t="s">
        <v>68</v>
      </c>
      <c r="B5" s="40">
        <v>11</v>
      </c>
      <c r="C5" s="40">
        <v>6</v>
      </c>
      <c r="D5" s="40">
        <v>17</v>
      </c>
    </row>
    <row r="6" spans="1:4">
      <c r="A6" s="62" t="s">
        <v>103</v>
      </c>
      <c r="B6" s="40">
        <v>1</v>
      </c>
      <c r="C6" s="40"/>
      <c r="D6" s="40">
        <v>1</v>
      </c>
    </row>
    <row r="7" spans="1:4">
      <c r="A7" s="62" t="s">
        <v>72</v>
      </c>
      <c r="B7" s="40">
        <v>3</v>
      </c>
      <c r="C7" s="40">
        <v>2</v>
      </c>
      <c r="D7" s="40">
        <v>5</v>
      </c>
    </row>
    <row r="8" spans="1:4">
      <c r="A8" s="62" t="s">
        <v>73</v>
      </c>
      <c r="B8" s="40">
        <v>5</v>
      </c>
      <c r="C8" s="40">
        <v>3</v>
      </c>
      <c r="D8" s="40">
        <v>8</v>
      </c>
    </row>
    <row r="9" spans="1:4">
      <c r="A9" s="62" t="s">
        <v>74</v>
      </c>
      <c r="B9" s="40">
        <v>2</v>
      </c>
      <c r="C9" s="40">
        <v>1</v>
      </c>
      <c r="D9" s="40">
        <v>3</v>
      </c>
    </row>
    <row r="10" spans="1:4">
      <c r="A10" s="63" t="s">
        <v>70</v>
      </c>
      <c r="B10" s="40">
        <v>4</v>
      </c>
      <c r="C10" s="40">
        <v>3</v>
      </c>
      <c r="D10" s="40">
        <v>7</v>
      </c>
    </row>
    <row r="11" spans="1:4">
      <c r="A11" s="62" t="s">
        <v>71</v>
      </c>
      <c r="B11" s="40">
        <v>1</v>
      </c>
      <c r="C11" s="40"/>
      <c r="D11" s="40">
        <v>1</v>
      </c>
    </row>
    <row r="12" spans="1:4">
      <c r="A12" s="62" t="s">
        <v>72</v>
      </c>
      <c r="B12" s="40">
        <v>2</v>
      </c>
      <c r="C12" s="40">
        <v>1</v>
      </c>
      <c r="D12" s="40">
        <v>3</v>
      </c>
    </row>
    <row r="13" spans="1:4">
      <c r="A13" s="62" t="s">
        <v>73</v>
      </c>
      <c r="B13" s="40">
        <v>1</v>
      </c>
      <c r="C13" s="40">
        <v>1</v>
      </c>
      <c r="D13" s="40">
        <v>2</v>
      </c>
    </row>
    <row r="14" spans="1:4">
      <c r="A14" s="62" t="s">
        <v>74</v>
      </c>
      <c r="B14" s="40"/>
      <c r="C14" s="40">
        <v>1</v>
      </c>
      <c r="D14" s="40">
        <v>1</v>
      </c>
    </row>
    <row r="15" spans="1:4">
      <c r="A15" s="63" t="s">
        <v>69</v>
      </c>
      <c r="B15" s="40">
        <v>7</v>
      </c>
      <c r="C15" s="40">
        <v>14</v>
      </c>
      <c r="D15" s="40">
        <v>21</v>
      </c>
    </row>
    <row r="16" spans="1:4">
      <c r="A16" s="62" t="s">
        <v>72</v>
      </c>
      <c r="B16" s="40">
        <v>2</v>
      </c>
      <c r="C16" s="40">
        <v>8</v>
      </c>
      <c r="D16" s="40">
        <v>10</v>
      </c>
    </row>
    <row r="17" spans="1:4">
      <c r="A17" s="62" t="s">
        <v>73</v>
      </c>
      <c r="B17" s="40">
        <v>3</v>
      </c>
      <c r="C17" s="40">
        <v>3</v>
      </c>
      <c r="D17" s="40">
        <v>6</v>
      </c>
    </row>
    <row r="18" spans="1:4">
      <c r="A18" s="62" t="s">
        <v>74</v>
      </c>
      <c r="B18" s="40">
        <v>1</v>
      </c>
      <c r="C18" s="40">
        <v>2</v>
      </c>
      <c r="D18" s="40">
        <v>3</v>
      </c>
    </row>
    <row r="19" spans="1:4">
      <c r="A19" s="62" t="s">
        <v>97</v>
      </c>
      <c r="B19" s="40">
        <v>1</v>
      </c>
      <c r="C19" s="40">
        <v>1</v>
      </c>
      <c r="D19" s="40">
        <v>2</v>
      </c>
    </row>
    <row r="20" spans="1:4">
      <c r="A20" s="63" t="s">
        <v>130</v>
      </c>
      <c r="B20" s="40">
        <v>22</v>
      </c>
      <c r="C20" s="40">
        <v>23</v>
      </c>
      <c r="D20" s="40">
        <v>45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3:D8"/>
  <sheetViews>
    <sheetView zoomScaleNormal="100" workbookViewId="0">
      <selection activeCell="I22" sqref="I22"/>
    </sheetView>
  </sheetViews>
  <sheetFormatPr baseColWidth="10" defaultColWidth="11.44140625" defaultRowHeight="14.4"/>
  <cols>
    <col min="1" max="1" width="18.109375" bestFit="1" customWidth="1"/>
    <col min="2" max="2" width="16.33203125" bestFit="1" customWidth="1"/>
    <col min="3" max="5" width="12" bestFit="1" customWidth="1"/>
    <col min="6" max="6" width="7.6640625" customWidth="1"/>
    <col min="7" max="7" width="11.88671875" bestFit="1" customWidth="1"/>
  </cols>
  <sheetData>
    <row r="3" spans="1:4">
      <c r="A3" s="5" t="s">
        <v>132</v>
      </c>
      <c r="B3" s="5" t="s">
        <v>127</v>
      </c>
    </row>
    <row r="4" spans="1:4">
      <c r="A4" s="5" t="s">
        <v>128</v>
      </c>
      <c r="B4" t="s">
        <v>76</v>
      </c>
      <c r="C4" t="s">
        <v>75</v>
      </c>
      <c r="D4" t="s">
        <v>130</v>
      </c>
    </row>
    <row r="5" spans="1:4">
      <c r="A5" s="63" t="s">
        <v>68</v>
      </c>
      <c r="B5" s="40">
        <v>44.272727272727273</v>
      </c>
      <c r="C5" s="40">
        <v>47.166666666666664</v>
      </c>
      <c r="D5" s="40">
        <v>45.294117647058826</v>
      </c>
    </row>
    <row r="6" spans="1:4">
      <c r="A6" s="63" t="s">
        <v>70</v>
      </c>
      <c r="B6" s="40">
        <v>36</v>
      </c>
      <c r="C6" s="40">
        <v>49.333333333333336</v>
      </c>
      <c r="D6" s="40">
        <v>41.714285714285715</v>
      </c>
    </row>
    <row r="7" spans="1:4">
      <c r="A7" s="63" t="s">
        <v>69</v>
      </c>
      <c r="B7" s="40">
        <v>49.285714285714285</v>
      </c>
      <c r="C7" s="40">
        <v>44.571428571428569</v>
      </c>
      <c r="D7" s="40">
        <v>46.142857142857146</v>
      </c>
    </row>
    <row r="8" spans="1:4">
      <c r="A8" s="63" t="s">
        <v>130</v>
      </c>
      <c r="B8" s="40">
        <v>44.363636363636367</v>
      </c>
      <c r="C8" s="40">
        <v>45.869565217391305</v>
      </c>
      <c r="D8" s="40">
        <v>45.133333333333333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&amp;CLeeftijdscan IPV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showGridLines="0" zoomScaleNormal="100" workbookViewId="0">
      <selection activeCell="D16" sqref="D16"/>
    </sheetView>
  </sheetViews>
  <sheetFormatPr baseColWidth="10" defaultColWidth="11.44140625" defaultRowHeight="14.4"/>
  <cols>
    <col min="1" max="1" width="12.33203125" customWidth="1"/>
    <col min="2" max="2" width="4.5546875" customWidth="1"/>
  </cols>
  <sheetData>
    <row r="1" spans="1:3" ht="55.8" customHeight="1">
      <c r="C1" s="67" t="s">
        <v>115</v>
      </c>
    </row>
    <row r="2" spans="1:3" ht="18">
      <c r="A2" s="52"/>
    </row>
    <row r="3" spans="1:3" s="69" customFormat="1" ht="25.05" customHeight="1" thickBot="1">
      <c r="A3" s="68" t="s">
        <v>104</v>
      </c>
      <c r="B3" s="69" t="s">
        <v>116</v>
      </c>
    </row>
    <row r="4" spans="1:3" s="69" customFormat="1" ht="25.05" customHeight="1" thickBot="1">
      <c r="A4" s="70" t="s">
        <v>105</v>
      </c>
      <c r="B4" s="69" t="s">
        <v>117</v>
      </c>
    </row>
    <row r="5" spans="1:3" s="69" customFormat="1" ht="25.05" customHeight="1" thickBot="1">
      <c r="A5" s="71" t="s">
        <v>106</v>
      </c>
      <c r="B5" s="69" t="s">
        <v>118</v>
      </c>
    </row>
    <row r="6" spans="1:3" s="69" customFormat="1" ht="25.05" customHeight="1" thickBot="1">
      <c r="A6" s="72" t="s">
        <v>107</v>
      </c>
      <c r="B6" s="69" t="s">
        <v>119</v>
      </c>
    </row>
    <row r="7" spans="1:3" s="69" customFormat="1" ht="25.05" customHeight="1" thickBot="1">
      <c r="A7" s="73" t="s">
        <v>108</v>
      </c>
      <c r="B7" s="69" t="s">
        <v>120</v>
      </c>
    </row>
    <row r="8" spans="1:3" s="69" customFormat="1" ht="25.05" customHeight="1" thickBot="1">
      <c r="A8" s="74" t="s">
        <v>109</v>
      </c>
      <c r="B8" s="69" t="s">
        <v>121</v>
      </c>
    </row>
    <row r="9" spans="1:3" s="69" customFormat="1" ht="25.05" customHeight="1">
      <c r="A9" s="75" t="s">
        <v>110</v>
      </c>
      <c r="B9" s="69" t="s">
        <v>122</v>
      </c>
    </row>
    <row r="12" spans="1:3" ht="15.6">
      <c r="A12" s="76" t="s">
        <v>133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&amp;CLeeftijdscan IPV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showGridLines="0" zoomScaleNormal="100" workbookViewId="0">
      <selection activeCell="A3" sqref="A3"/>
    </sheetView>
  </sheetViews>
  <sheetFormatPr baseColWidth="10" defaultColWidth="11.44140625" defaultRowHeight="14.4"/>
  <cols>
    <col min="1" max="1" width="16.44140625" style="77" customWidth="1"/>
    <col min="2" max="2" width="18.6640625" style="77" customWidth="1"/>
    <col min="3" max="3" width="24.6640625" style="77" customWidth="1"/>
    <col min="4" max="4" width="24.109375" style="77" customWidth="1"/>
    <col min="5" max="16384" width="11.44140625" style="77"/>
  </cols>
  <sheetData>
    <row r="1" spans="1:4" ht="66" customHeight="1">
      <c r="B1" s="78" t="s">
        <v>124</v>
      </c>
    </row>
    <row r="2" spans="1:4" ht="15" customHeight="1" thickBot="1">
      <c r="B2" s="78"/>
    </row>
    <row r="3" spans="1:4" ht="15.6" customHeight="1" thickTop="1" thickBot="1">
      <c r="A3" s="66"/>
      <c r="B3" s="66"/>
      <c r="C3" s="80" t="s">
        <v>54</v>
      </c>
      <c r="D3" s="80" t="s">
        <v>55</v>
      </c>
    </row>
    <row r="4" spans="1:4" ht="78" customHeight="1" thickTop="1" thickBot="1">
      <c r="A4" s="83" t="s">
        <v>134</v>
      </c>
      <c r="B4" s="83"/>
      <c r="C4" s="81" t="s">
        <v>62</v>
      </c>
      <c r="D4" s="81" t="s">
        <v>68</v>
      </c>
    </row>
    <row r="5" spans="1:4" ht="16.8" thickTop="1" thickBot="1">
      <c r="A5" s="79"/>
      <c r="B5" s="79"/>
      <c r="C5" s="81" t="s">
        <v>63</v>
      </c>
      <c r="D5" s="81" t="s">
        <v>69</v>
      </c>
    </row>
    <row r="6" spans="1:4" ht="16.8" thickTop="1" thickBot="1">
      <c r="A6" s="79"/>
      <c r="B6" s="79"/>
      <c r="C6" s="81" t="s">
        <v>64</v>
      </c>
      <c r="D6" s="81" t="s">
        <v>70</v>
      </c>
    </row>
    <row r="7" spans="1:4" ht="16.8" thickTop="1" thickBot="1">
      <c r="A7" s="79"/>
      <c r="B7" s="79"/>
      <c r="C7" s="81" t="s">
        <v>65</v>
      </c>
      <c r="D7" s="81" t="s">
        <v>86</v>
      </c>
    </row>
    <row r="8" spans="1:4" ht="16.8" thickTop="1" thickBot="1">
      <c r="A8" s="79"/>
      <c r="B8" s="79"/>
      <c r="C8" s="81" t="s">
        <v>66</v>
      </c>
      <c r="D8" s="81" t="s">
        <v>87</v>
      </c>
    </row>
    <row r="9" spans="1:4" ht="16.8" thickTop="1" thickBot="1">
      <c r="A9" s="79"/>
      <c r="B9" s="79"/>
      <c r="C9" s="81" t="s">
        <v>67</v>
      </c>
      <c r="D9" s="81" t="s">
        <v>88</v>
      </c>
    </row>
    <row r="10" spans="1:4" ht="16.8" thickTop="1" thickBot="1">
      <c r="A10" s="66"/>
      <c r="B10" s="66"/>
      <c r="C10" s="81" t="s">
        <v>77</v>
      </c>
      <c r="D10" s="81" t="s">
        <v>89</v>
      </c>
    </row>
    <row r="11" spans="1:4" ht="16.8" thickTop="1" thickBot="1">
      <c r="A11" s="66"/>
      <c r="B11" s="66"/>
      <c r="C11" s="81" t="s">
        <v>78</v>
      </c>
      <c r="D11" s="81" t="s">
        <v>90</v>
      </c>
    </row>
    <row r="12" spans="1:4" ht="16.8" thickTop="1" thickBot="1">
      <c r="A12" s="66"/>
      <c r="B12" s="66"/>
      <c r="C12" s="81" t="s">
        <v>79</v>
      </c>
      <c r="D12" s="81" t="s">
        <v>91</v>
      </c>
    </row>
    <row r="13" spans="1:4" ht="16.8" thickTop="1" thickBot="1">
      <c r="A13" s="79"/>
      <c r="B13" s="79"/>
      <c r="C13" s="81" t="s">
        <v>80</v>
      </c>
      <c r="D13" s="81" t="s">
        <v>92</v>
      </c>
    </row>
    <row r="14" spans="1:4" ht="16.8" thickTop="1" thickBot="1">
      <c r="A14" s="79"/>
      <c r="B14" s="79"/>
      <c r="C14" s="81" t="s">
        <v>81</v>
      </c>
      <c r="D14" s="81" t="s">
        <v>93</v>
      </c>
    </row>
    <row r="15" spans="1:4" ht="16.8" thickTop="1" thickBot="1">
      <c r="A15" s="79"/>
      <c r="B15" s="79"/>
      <c r="C15" s="81" t="s">
        <v>82</v>
      </c>
      <c r="D15" s="81" t="s">
        <v>94</v>
      </c>
    </row>
    <row r="16" spans="1:4" ht="16.8" thickTop="1" thickBot="1">
      <c r="A16" s="79"/>
      <c r="B16" s="79"/>
      <c r="C16" s="81" t="s">
        <v>83</v>
      </c>
      <c r="D16" s="81" t="s">
        <v>95</v>
      </c>
    </row>
    <row r="17" spans="1:4" ht="16.8" thickTop="1" thickBot="1">
      <c r="A17" s="79"/>
      <c r="B17" s="79"/>
      <c r="C17" s="81" t="s">
        <v>84</v>
      </c>
      <c r="D17" s="81" t="s">
        <v>96</v>
      </c>
    </row>
    <row r="18" spans="1:4" ht="16.8" thickTop="1" thickBot="1">
      <c r="A18" s="79"/>
      <c r="B18" s="79"/>
      <c r="C18" s="81" t="s">
        <v>85</v>
      </c>
      <c r="D18" s="81"/>
    </row>
    <row r="19" spans="1:4" ht="16.8" thickTop="1" thickBot="1">
      <c r="A19" s="79"/>
      <c r="B19" s="79"/>
      <c r="C19" s="81"/>
      <c r="D19" s="81"/>
    </row>
    <row r="20" spans="1:4" ht="16.8" thickTop="1" thickBot="1">
      <c r="A20" s="79"/>
      <c r="B20" s="79"/>
      <c r="C20" s="81"/>
      <c r="D20" s="81"/>
    </row>
    <row r="21" spans="1:4" ht="16.8" thickTop="1" thickBot="1">
      <c r="A21" s="79"/>
      <c r="B21" s="79"/>
      <c r="C21" s="81"/>
      <c r="D21" s="81"/>
    </row>
    <row r="22" spans="1:4" ht="16.8" thickTop="1" thickBot="1">
      <c r="A22" s="79"/>
      <c r="B22" s="79"/>
      <c r="C22" s="81"/>
      <c r="D22" s="81"/>
    </row>
    <row r="23" spans="1:4" ht="16.8" thickTop="1" thickBot="1">
      <c r="A23" s="79"/>
      <c r="B23" s="79"/>
      <c r="C23" s="81"/>
      <c r="D23" s="81"/>
    </row>
    <row r="24" spans="1:4" ht="16.8" thickTop="1" thickBot="1">
      <c r="A24" s="79"/>
      <c r="B24" s="79"/>
      <c r="C24" s="81"/>
      <c r="D24" s="81"/>
    </row>
    <row r="25" spans="1:4" ht="16.8" thickTop="1" thickBot="1">
      <c r="A25" s="79"/>
      <c r="B25" s="79"/>
      <c r="C25" s="81"/>
      <c r="D25" s="81"/>
    </row>
    <row r="26" spans="1:4" ht="16.8" thickTop="1" thickBot="1">
      <c r="A26" s="79"/>
      <c r="B26" s="79"/>
      <c r="C26" s="81"/>
      <c r="D26" s="81"/>
    </row>
    <row r="27" spans="1:4" ht="16.8" thickTop="1" thickBot="1">
      <c r="A27" s="79"/>
      <c r="B27" s="79"/>
      <c r="C27" s="81"/>
      <c r="D27" s="81"/>
    </row>
    <row r="28" spans="1:4" ht="16.8" thickTop="1" thickBot="1">
      <c r="A28" s="79"/>
      <c r="B28" s="79"/>
      <c r="C28" s="81"/>
      <c r="D28" s="81"/>
    </row>
    <row r="29" spans="1:4" ht="16.8" thickTop="1" thickBot="1">
      <c r="A29" s="79"/>
      <c r="B29" s="79"/>
      <c r="C29" s="81"/>
      <c r="D29" s="81"/>
    </row>
    <row r="30" spans="1:4" ht="16.8" thickTop="1" thickBot="1">
      <c r="A30" s="79"/>
      <c r="B30" s="79"/>
      <c r="C30" s="81"/>
      <c r="D30" s="81"/>
    </row>
    <row r="31" spans="1:4" ht="16.8" thickTop="1" thickBot="1">
      <c r="A31" s="79"/>
      <c r="B31" s="79"/>
      <c r="C31" s="81"/>
      <c r="D31" s="81"/>
    </row>
    <row r="32" spans="1:4" ht="16.8" thickTop="1" thickBot="1">
      <c r="A32" s="79"/>
      <c r="B32" s="79"/>
      <c r="C32" s="81"/>
      <c r="D32" s="81"/>
    </row>
    <row r="33" spans="1:4" ht="16.2" thickTop="1">
      <c r="A33" s="79"/>
      <c r="B33" s="79"/>
      <c r="C33" s="79"/>
      <c r="D33" s="79"/>
    </row>
  </sheetData>
  <mergeCells count="1">
    <mergeCell ref="A4:B4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&amp;CLeeftijdscan IPV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37"/>
  <sheetViews>
    <sheetView tabSelected="1" topLeftCell="A55" zoomScale="80" zoomScaleNormal="80" workbookViewId="0">
      <selection activeCell="N75" sqref="N75"/>
    </sheetView>
  </sheetViews>
  <sheetFormatPr baseColWidth="10" defaultColWidth="11.44140625" defaultRowHeight="14.4"/>
  <cols>
    <col min="1" max="1" width="24.33203125" customWidth="1"/>
    <col min="2" max="2" width="18" customWidth="1"/>
    <col min="4" max="4" width="18.88671875" customWidth="1"/>
    <col min="5" max="5" width="11.44140625" customWidth="1"/>
    <col min="6" max="7" width="12.5546875" customWidth="1"/>
    <col min="8" max="8" width="11.33203125" customWidth="1"/>
    <col min="9" max="9" width="7.33203125" customWidth="1"/>
    <col min="10" max="10" width="23.6640625" customWidth="1"/>
    <col min="11" max="11" width="17.5546875" customWidth="1"/>
  </cols>
  <sheetData>
    <row r="1" spans="1:11" ht="29.4" thickBot="1">
      <c r="A1" s="26" t="s">
        <v>1</v>
      </c>
      <c r="B1" s="26" t="s">
        <v>46</v>
      </c>
      <c r="C1" s="27" t="s">
        <v>47</v>
      </c>
      <c r="D1" s="28" t="s">
        <v>48</v>
      </c>
      <c r="E1" s="29" t="s">
        <v>49</v>
      </c>
      <c r="F1" s="30" t="s">
        <v>50</v>
      </c>
      <c r="G1" s="31" t="s">
        <v>51</v>
      </c>
      <c r="H1" s="31" t="s">
        <v>52</v>
      </c>
      <c r="I1" s="32" t="s">
        <v>53</v>
      </c>
      <c r="J1" s="32" t="s">
        <v>54</v>
      </c>
      <c r="K1" s="32" t="s">
        <v>55</v>
      </c>
    </row>
    <row r="2" spans="1:11">
      <c r="A2" s="53" t="s">
        <v>2</v>
      </c>
      <c r="B2" s="54">
        <v>23553</v>
      </c>
      <c r="C2" s="1">
        <f ca="1">INT((TODAY()-B2)/365.25)</f>
        <v>49</v>
      </c>
      <c r="D2" s="33" t="str">
        <f ca="1">INDEX({"15-20 jaar";"20-30 jaar";"30-45 jaar";"45-55 jaar";"55-60 jaar";"60+ jaar"},MATCH(Tableau1[[#This Row],[Leeftijd]],{15;20;30;45;55;60},1))</f>
        <v>45-55 jaar</v>
      </c>
      <c r="E2" s="4">
        <f ca="1">Tableau1[[#This Row],[Leeftijd]]+3</f>
        <v>52</v>
      </c>
      <c r="F2" s="35" t="str">
        <f ca="1">INDEX({"20-30 jaar";"30-45 jaar";"45-55 jaar";"55-60 jaar";"60+ jaar"},MATCH(Tableau1[[#This Row],[Leeftijd+3]],{20;30;45;55;60},1))</f>
        <v>45-55 jaar</v>
      </c>
      <c r="G2" s="2">
        <f ca="1">Tableau1[[#This Row],[Leeftijd]]+5</f>
        <v>54</v>
      </c>
      <c r="H2" s="37" t="str">
        <f ca="1">INDEX({"20-30 jaar";"30-45 jaar";"45-55 jaar";"55-60 jaar";"60+ jaar"},MATCH(Tableau1[[#This Row],[Leeftijd+5]],{20;30;45;55;60},1))</f>
        <v>45-55 jaar</v>
      </c>
      <c r="I2" s="56" t="s">
        <v>75</v>
      </c>
      <c r="J2" s="56" t="s">
        <v>62</v>
      </c>
      <c r="K2" s="56" t="s">
        <v>68</v>
      </c>
    </row>
    <row r="3" spans="1:11">
      <c r="A3" s="53" t="s">
        <v>3</v>
      </c>
      <c r="B3" s="54">
        <v>29067</v>
      </c>
      <c r="C3" s="1">
        <f t="shared" ref="C3:C46" ca="1" si="0">INT((TODAY()-B3)/365.25)</f>
        <v>34</v>
      </c>
      <c r="D3" s="33" t="str">
        <f ca="1">INDEX({"15-20 jaar";"20-30 jaar";"30-45 jaar";"45-55 jaar";"55-60 jaar";"60+ jaar"},MATCH(Tableau1[[#This Row],[Leeftijd]],{15;20;30;45;55;60},1))</f>
        <v>30-45 jaar</v>
      </c>
      <c r="E3" s="4">
        <f ca="1">Tableau1[[#This Row],[Leeftijd]]+3</f>
        <v>37</v>
      </c>
      <c r="F3" s="35" t="str">
        <f ca="1">INDEX({"20-30 jaar";"30-45 jaar";"45-55 jaar";"55-60 jaar";"60+ jaar"},MATCH(Tableau1[[#This Row],[Leeftijd+3]],{20;30;45;55;60},1))</f>
        <v>30-45 jaar</v>
      </c>
      <c r="G3" s="3">
        <f ca="1">Tableau1[[#This Row],[Leeftijd]]+5</f>
        <v>39</v>
      </c>
      <c r="H3" s="38" t="str">
        <f ca="1">INDEX({"20-30 jaar";"30-45 jaar";"45-55 jaar";"55-60 jaar";"60+ jaar"},MATCH(Tableau1[[#This Row],[Leeftijd+5]],{20;30;45;55;60},1))</f>
        <v>30-45 jaar</v>
      </c>
      <c r="I3" s="56" t="s">
        <v>76</v>
      </c>
      <c r="J3" s="56" t="s">
        <v>62</v>
      </c>
      <c r="K3" s="56" t="s">
        <v>69</v>
      </c>
    </row>
    <row r="4" spans="1:11">
      <c r="A4" s="53" t="s">
        <v>4</v>
      </c>
      <c r="B4" s="54">
        <v>24501</v>
      </c>
      <c r="C4" s="1">
        <f t="shared" ca="1" si="0"/>
        <v>46</v>
      </c>
      <c r="D4" s="33" t="str">
        <f ca="1">INDEX({"15-20 jaar";"20-30 jaar";"30-45 jaar";"45-55 jaar";"55-60 jaar";"60+ jaar"},MATCH(Tableau1[[#This Row],[Leeftijd]],{15;20;30;45;55;60},1))</f>
        <v>45-55 jaar</v>
      </c>
      <c r="E4" s="4">
        <f ca="1">Tableau1[[#This Row],[Leeftijd]]+3</f>
        <v>49</v>
      </c>
      <c r="F4" s="35" t="str">
        <f ca="1">INDEX({"20-30 jaar";"30-45 jaar";"45-55 jaar";"55-60 jaar";"60+ jaar"},MATCH(Tableau1[[#This Row],[Leeftijd+3]],{20;30;45;55;60},1))</f>
        <v>45-55 jaar</v>
      </c>
      <c r="G4" s="3">
        <f ca="1">Tableau1[[#This Row],[Leeftijd]]+5</f>
        <v>51</v>
      </c>
      <c r="H4" s="38" t="str">
        <f ca="1">INDEX({"20-30 jaar";"30-45 jaar";"45-55 jaar";"55-60 jaar";"60+ jaar"},MATCH(Tableau1[[#This Row],[Leeftijd+5]],{20;30;45;55;60},1))</f>
        <v>45-55 jaar</v>
      </c>
      <c r="I4" s="56" t="s">
        <v>76</v>
      </c>
      <c r="J4" s="56" t="s">
        <v>62</v>
      </c>
      <c r="K4" s="56" t="s">
        <v>70</v>
      </c>
    </row>
    <row r="5" spans="1:11">
      <c r="A5" s="53" t="s">
        <v>5</v>
      </c>
      <c r="B5" s="54">
        <v>22724</v>
      </c>
      <c r="C5" s="1">
        <f t="shared" ca="1" si="0"/>
        <v>51</v>
      </c>
      <c r="D5" s="33" t="str">
        <f ca="1">INDEX({"15-20 jaar";"20-30 jaar";"30-45 jaar";"45-55 jaar";"55-60 jaar";"60+ jaar"},MATCH(Tableau1[[#This Row],[Leeftijd]],{15;20;30;45;55;60},1))</f>
        <v>45-55 jaar</v>
      </c>
      <c r="E5" s="4">
        <f ca="1">Tableau1[[#This Row],[Leeftijd]]+3</f>
        <v>54</v>
      </c>
      <c r="F5" s="35" t="str">
        <f ca="1">INDEX({"20-30 jaar";"30-45 jaar";"45-55 jaar";"55-60 jaar";"60+ jaar"},MATCH(Tableau1[[#This Row],[Leeftijd+3]],{20;30;45;55;60},1))</f>
        <v>45-55 jaar</v>
      </c>
      <c r="G5" s="3">
        <f ca="1">Tableau1[[#This Row],[Leeftijd]]+5</f>
        <v>56</v>
      </c>
      <c r="H5" s="38" t="str">
        <f ca="1">INDEX({"20-30 jaar";"30-45 jaar";"45-55 jaar";"55-60 jaar";"60+ jaar"},MATCH(Tableau1[[#This Row],[Leeftijd+5]],{20;30;45;55;60},1))</f>
        <v>55-60 jaar</v>
      </c>
      <c r="I5" s="56" t="s">
        <v>75</v>
      </c>
      <c r="J5" s="56" t="s">
        <v>62</v>
      </c>
      <c r="K5" s="56" t="s">
        <v>69</v>
      </c>
    </row>
    <row r="6" spans="1:11">
      <c r="A6" s="53" t="s">
        <v>6</v>
      </c>
      <c r="B6" s="54">
        <v>28107</v>
      </c>
      <c r="C6" s="1">
        <f t="shared" ca="1" si="0"/>
        <v>36</v>
      </c>
      <c r="D6" s="33" t="str">
        <f ca="1">INDEX({"15-20 jaar";"20-30 jaar";"30-45 jaar";"45-55 jaar";"55-60 jaar";"60+ jaar"},MATCH(Tableau1[[#This Row],[Leeftijd]],{15;20;30;45;55;60},1))</f>
        <v>30-45 jaar</v>
      </c>
      <c r="E6" s="4">
        <f ca="1">Tableau1[[#This Row],[Leeftijd]]+3</f>
        <v>39</v>
      </c>
      <c r="F6" s="35" t="str">
        <f ca="1">INDEX({"20-30 jaar";"30-45 jaar";"45-55 jaar";"55-60 jaar";"60+ jaar"},MATCH(Tableau1[[#This Row],[Leeftijd+3]],{20;30;45;55;60},1))</f>
        <v>30-45 jaar</v>
      </c>
      <c r="G6" s="3">
        <f ca="1">Tableau1[[#This Row],[Leeftijd]]+5</f>
        <v>41</v>
      </c>
      <c r="H6" s="38" t="str">
        <f ca="1">INDEX({"20-30 jaar";"30-45 jaar";"45-55 jaar";"55-60 jaar";"60+ jaar"},MATCH(Tableau1[[#This Row],[Leeftijd+5]],{20;30;45;55;60},1))</f>
        <v>30-45 jaar</v>
      </c>
      <c r="I6" s="56" t="s">
        <v>75</v>
      </c>
      <c r="J6" s="56" t="s">
        <v>62</v>
      </c>
      <c r="K6" s="56" t="s">
        <v>69</v>
      </c>
    </row>
    <row r="7" spans="1:11">
      <c r="A7" s="53" t="s">
        <v>7</v>
      </c>
      <c r="B7" s="54">
        <v>28399</v>
      </c>
      <c r="C7" s="1">
        <f t="shared" ca="1" si="0"/>
        <v>36</v>
      </c>
      <c r="D7" s="33" t="str">
        <f ca="1">INDEX({"15-20 jaar";"20-30 jaar";"30-45 jaar";"45-55 jaar";"55-60 jaar";"60+ jaar"},MATCH(Tableau1[[#This Row],[Leeftijd]],{15;20;30;45;55;60},1))</f>
        <v>30-45 jaar</v>
      </c>
      <c r="E7" s="4">
        <f ca="1">Tableau1[[#This Row],[Leeftijd]]+3</f>
        <v>39</v>
      </c>
      <c r="F7" s="35" t="str">
        <f ca="1">INDEX({"20-30 jaar";"30-45 jaar";"45-55 jaar";"55-60 jaar";"60+ jaar"},MATCH(Tableau1[[#This Row],[Leeftijd+3]],{20;30;45;55;60},1))</f>
        <v>30-45 jaar</v>
      </c>
      <c r="G7" s="3">
        <f ca="1">Tableau1[[#This Row],[Leeftijd]]+5</f>
        <v>41</v>
      </c>
      <c r="H7" s="38" t="str">
        <f ca="1">INDEX({"20-30 jaar";"30-45 jaar";"45-55 jaar";"55-60 jaar";"60+ jaar"},MATCH(Tableau1[[#This Row],[Leeftijd+5]],{20;30;45;55;60},1))</f>
        <v>30-45 jaar</v>
      </c>
      <c r="I7" s="56" t="s">
        <v>75</v>
      </c>
      <c r="J7" s="56" t="s">
        <v>62</v>
      </c>
      <c r="K7" s="56" t="s">
        <v>69</v>
      </c>
    </row>
    <row r="8" spans="1:11">
      <c r="A8" s="53" t="s">
        <v>8</v>
      </c>
      <c r="B8" s="54">
        <v>21095</v>
      </c>
      <c r="C8" s="1">
        <f t="shared" ref="C8:C21" ca="1" si="1">INT((TODAY()-B8)/365.25)</f>
        <v>56</v>
      </c>
      <c r="D8" s="33" t="str">
        <f ca="1">INDEX({"15-20 jaar";"20-30 jaar";"30-45 jaar";"45-55 jaar";"55-60 jaar";"60+ jaar"},MATCH(Tableau1[[#This Row],[Leeftijd]],{15;20;30;45;55;60},1))</f>
        <v>55-60 jaar</v>
      </c>
      <c r="E8" s="4">
        <f ca="1">Tableau1[[#This Row],[Leeftijd]]+3</f>
        <v>59</v>
      </c>
      <c r="F8" s="35" t="str">
        <f ca="1">INDEX({"20-30 jaar";"30-45 jaar";"45-55 jaar";"55-60 jaar";"60+ jaar"},MATCH(Tableau1[[#This Row],[Leeftijd+3]],{20;30;45;55;60},1))</f>
        <v>55-60 jaar</v>
      </c>
      <c r="G8" s="3">
        <f ca="1">Tableau1[[#This Row],[Leeftijd]]+5</f>
        <v>61</v>
      </c>
      <c r="H8" s="38" t="str">
        <f ca="1">INDEX({"20-30 jaar";"30-45 jaar";"45-55 jaar";"55-60 jaar";"60+ jaar"},MATCH(Tableau1[[#This Row],[Leeftijd+5]],{20;30;45;55;60},1))</f>
        <v>60+ jaar</v>
      </c>
      <c r="I8" s="56" t="s">
        <v>75</v>
      </c>
      <c r="J8" s="56" t="s">
        <v>62</v>
      </c>
      <c r="K8" s="56" t="s">
        <v>69</v>
      </c>
    </row>
    <row r="9" spans="1:11">
      <c r="A9" s="53" t="s">
        <v>9</v>
      </c>
      <c r="B9" s="54">
        <v>24561</v>
      </c>
      <c r="C9" s="1">
        <f t="shared" ca="1" si="1"/>
        <v>46</v>
      </c>
      <c r="D9" s="33" t="str">
        <f ca="1">INDEX({"15-20 jaar";"20-30 jaar";"30-45 jaar";"45-55 jaar";"55-60 jaar";"60+ jaar"},MATCH(Tableau1[[#This Row],[Leeftijd]],{15;20;30;45;55;60},1))</f>
        <v>45-55 jaar</v>
      </c>
      <c r="E9" s="4">
        <f ca="1">Tableau1[[#This Row],[Leeftijd]]+3</f>
        <v>49</v>
      </c>
      <c r="F9" s="35" t="str">
        <f ca="1">INDEX({"20-30 jaar";"30-45 jaar";"45-55 jaar";"55-60 jaar";"60+ jaar"},MATCH(Tableau1[[#This Row],[Leeftijd+3]],{20;30;45;55;60},1))</f>
        <v>45-55 jaar</v>
      </c>
      <c r="G9" s="3">
        <f ca="1">Tableau1[[#This Row],[Leeftijd]]+5</f>
        <v>51</v>
      </c>
      <c r="H9" s="38" t="str">
        <f ca="1">INDEX({"20-30 jaar";"30-45 jaar";"45-55 jaar";"55-60 jaar";"60+ jaar"},MATCH(Tableau1[[#This Row],[Leeftijd+5]],{20;30;45;55;60},1))</f>
        <v>45-55 jaar</v>
      </c>
      <c r="I9" s="56" t="s">
        <v>75</v>
      </c>
      <c r="J9" s="56" t="s">
        <v>63</v>
      </c>
      <c r="K9" s="56" t="s">
        <v>68</v>
      </c>
    </row>
    <row r="10" spans="1:11">
      <c r="A10" s="53" t="s">
        <v>10</v>
      </c>
      <c r="B10" s="54">
        <v>20910</v>
      </c>
      <c r="C10" s="1">
        <f t="shared" ca="1" si="1"/>
        <v>56</v>
      </c>
      <c r="D10" s="33" t="str">
        <f ca="1">INDEX({"15-20 jaar";"20-30 jaar";"30-45 jaar";"45-55 jaar";"55-60 jaar";"60+ jaar"},MATCH(Tableau1[[#This Row],[Leeftijd]],{15;20;30;45;55;60},1))</f>
        <v>55-60 jaar</v>
      </c>
      <c r="E10" s="4">
        <f ca="1">Tableau1[[#This Row],[Leeftijd]]+3</f>
        <v>59</v>
      </c>
      <c r="F10" s="35" t="str">
        <f ca="1">INDEX({"20-30 jaar";"30-45 jaar";"45-55 jaar";"55-60 jaar";"60+ jaar"},MATCH(Tableau1[[#This Row],[Leeftijd+3]],{20;30;45;55;60},1))</f>
        <v>55-60 jaar</v>
      </c>
      <c r="G10" s="3">
        <f ca="1">Tableau1[[#This Row],[Leeftijd]]+5</f>
        <v>61</v>
      </c>
      <c r="H10" s="38" t="str">
        <f ca="1">INDEX({"20-30 jaar";"30-45 jaar";"45-55 jaar";"55-60 jaar";"60+ jaar"},MATCH(Tableau1[[#This Row],[Leeftijd+5]],{20;30;45;55;60},1))</f>
        <v>60+ jaar</v>
      </c>
      <c r="I10" s="56" t="s">
        <v>76</v>
      </c>
      <c r="J10" s="56" t="s">
        <v>63</v>
      </c>
      <c r="K10" s="56" t="s">
        <v>68</v>
      </c>
    </row>
    <row r="11" spans="1:11">
      <c r="A11" s="53" t="s">
        <v>11</v>
      </c>
      <c r="B11" s="54">
        <v>24563</v>
      </c>
      <c r="C11" s="1">
        <f t="shared" ca="1" si="1"/>
        <v>46</v>
      </c>
      <c r="D11" s="33" t="str">
        <f ca="1">INDEX({"15-20 jaar";"20-30 jaar";"30-45 jaar";"45-55 jaar";"55-60 jaar";"60+ jaar"},MATCH(Tableau1[[#This Row],[Leeftijd]],{15;20;30;45;55;60},1))</f>
        <v>45-55 jaar</v>
      </c>
      <c r="E11" s="4">
        <f ca="1">Tableau1[[#This Row],[Leeftijd]]+3</f>
        <v>49</v>
      </c>
      <c r="F11" s="35" t="str">
        <f ca="1">INDEX({"20-30 jaar";"30-45 jaar";"45-55 jaar";"55-60 jaar";"60+ jaar"},MATCH(Tableau1[[#This Row],[Leeftijd+3]],{20;30;45;55;60},1))</f>
        <v>45-55 jaar</v>
      </c>
      <c r="G11" s="3">
        <f ca="1">Tableau1[[#This Row],[Leeftijd]]+5</f>
        <v>51</v>
      </c>
      <c r="H11" s="38" t="str">
        <f ca="1">INDEX({"20-30 jaar";"30-45 jaar";"45-55 jaar";"55-60 jaar";"60+ jaar"},MATCH(Tableau1[[#This Row],[Leeftijd+5]],{20;30;45;55;60},1))</f>
        <v>45-55 jaar</v>
      </c>
      <c r="I11" s="56" t="s">
        <v>76</v>
      </c>
      <c r="J11" s="56" t="s">
        <v>63</v>
      </c>
      <c r="K11" s="56" t="s">
        <v>68</v>
      </c>
    </row>
    <row r="12" spans="1:11">
      <c r="A12" s="53" t="s">
        <v>12</v>
      </c>
      <c r="B12" s="54">
        <v>20547</v>
      </c>
      <c r="C12" s="1">
        <f t="shared" ca="1" si="1"/>
        <v>57</v>
      </c>
      <c r="D12" s="33" t="str">
        <f ca="1">INDEX({"15-20 jaar";"20-30 jaar";"30-45 jaar";"45-55 jaar";"55-60 jaar";"60+ jaar"},MATCH(Tableau1[[#This Row],[Leeftijd]],{15;20;30;45;55;60},1))</f>
        <v>55-60 jaar</v>
      </c>
      <c r="E12" s="4">
        <f ca="1">Tableau1[[#This Row],[Leeftijd]]+3</f>
        <v>60</v>
      </c>
      <c r="F12" s="35" t="str">
        <f ca="1">INDEX({"20-30 jaar";"30-45 jaar";"45-55 jaar";"55-60 jaar";"60+ jaar"},MATCH(Tableau1[[#This Row],[Leeftijd+3]],{20;30;45;55;60},1))</f>
        <v>60+ jaar</v>
      </c>
      <c r="G12" s="3">
        <f ca="1">Tableau1[[#This Row],[Leeftijd]]+5</f>
        <v>62</v>
      </c>
      <c r="H12" s="38" t="str">
        <f ca="1">INDEX({"20-30 jaar";"30-45 jaar";"45-55 jaar";"55-60 jaar";"60+ jaar"},MATCH(Tableau1[[#This Row],[Leeftijd+5]],{20;30;45;55;60},1))</f>
        <v>60+ jaar</v>
      </c>
      <c r="I12" s="56" t="s">
        <v>76</v>
      </c>
      <c r="J12" s="56" t="s">
        <v>66</v>
      </c>
      <c r="K12" s="56" t="s">
        <v>68</v>
      </c>
    </row>
    <row r="13" spans="1:11">
      <c r="A13" s="53" t="s">
        <v>13</v>
      </c>
      <c r="B13" s="54">
        <v>23573</v>
      </c>
      <c r="C13" s="1">
        <f t="shared" ca="1" si="1"/>
        <v>49</v>
      </c>
      <c r="D13" s="33" t="str">
        <f ca="1">INDEX({"15-20 jaar";"20-30 jaar";"30-45 jaar";"45-55 jaar";"55-60 jaar";"60+ jaar"},MATCH(Tableau1[[#This Row],[Leeftijd]],{15;20;30;45;55;60},1))</f>
        <v>45-55 jaar</v>
      </c>
      <c r="E13" s="4">
        <f ca="1">Tableau1[[#This Row],[Leeftijd]]+3</f>
        <v>52</v>
      </c>
      <c r="F13" s="35" t="str">
        <f ca="1">INDEX({"20-30 jaar";"30-45 jaar";"45-55 jaar";"55-60 jaar";"60+ jaar"},MATCH(Tableau1[[#This Row],[Leeftijd+3]],{20;30;45;55;60},1))</f>
        <v>45-55 jaar</v>
      </c>
      <c r="G13" s="3">
        <f ca="1">Tableau1[[#This Row],[Leeftijd]]+5</f>
        <v>54</v>
      </c>
      <c r="H13" s="38" t="str">
        <f ca="1">INDEX({"20-30 jaar";"30-45 jaar";"45-55 jaar";"55-60 jaar";"60+ jaar"},MATCH(Tableau1[[#This Row],[Leeftijd+5]],{20;30;45;55;60},1))</f>
        <v>45-55 jaar</v>
      </c>
      <c r="I13" s="56" t="s">
        <v>75</v>
      </c>
      <c r="J13" s="56" t="s">
        <v>63</v>
      </c>
      <c r="K13" s="56" t="s">
        <v>69</v>
      </c>
    </row>
    <row r="14" spans="1:11">
      <c r="A14" s="53" t="s">
        <v>14</v>
      </c>
      <c r="B14" s="54">
        <v>20509</v>
      </c>
      <c r="C14" s="1">
        <f t="shared" ca="1" si="1"/>
        <v>57</v>
      </c>
      <c r="D14" s="33" t="str">
        <f ca="1">INDEX({"15-20 jaar";"20-30 jaar";"30-45 jaar";"45-55 jaar";"55-60 jaar";"60+ jaar"},MATCH(Tableau1[[#This Row],[Leeftijd]],{15;20;30;45;55;60},1))</f>
        <v>55-60 jaar</v>
      </c>
      <c r="E14" s="4">
        <f ca="1">Tableau1[[#This Row],[Leeftijd]]+3</f>
        <v>60</v>
      </c>
      <c r="F14" s="35" t="str">
        <f ca="1">INDEX({"20-30 jaar";"30-45 jaar";"45-55 jaar";"55-60 jaar";"60+ jaar"},MATCH(Tableau1[[#This Row],[Leeftijd+3]],{20;30;45;55;60},1))</f>
        <v>60+ jaar</v>
      </c>
      <c r="G14" s="3">
        <f ca="1">Tableau1[[#This Row],[Leeftijd]]+5</f>
        <v>62</v>
      </c>
      <c r="H14" s="38" t="str">
        <f ca="1">INDEX({"20-30 jaar";"30-45 jaar";"45-55 jaar";"55-60 jaar";"60+ jaar"},MATCH(Tableau1[[#This Row],[Leeftijd+5]],{20;30;45;55;60},1))</f>
        <v>60+ jaar</v>
      </c>
      <c r="I14" s="56" t="s">
        <v>75</v>
      </c>
      <c r="J14" s="56" t="s">
        <v>64</v>
      </c>
      <c r="K14" s="56" t="s">
        <v>70</v>
      </c>
    </row>
    <row r="15" spans="1:11">
      <c r="A15" s="53" t="s">
        <v>15</v>
      </c>
      <c r="B15" s="54">
        <v>18813</v>
      </c>
      <c r="C15" s="1">
        <f t="shared" ca="1" si="1"/>
        <v>62</v>
      </c>
      <c r="D15" s="33" t="str">
        <f ca="1">INDEX({"15-20 jaar";"20-30 jaar";"30-45 jaar";"45-55 jaar";"55-60 jaar";"60+ jaar"},MATCH(Tableau1[[#This Row],[Leeftijd]],{15;20;30;45;55;60},1))</f>
        <v>60+ jaar</v>
      </c>
      <c r="E15" s="4">
        <f ca="1">Tableau1[[#This Row],[Leeftijd]]+3</f>
        <v>65</v>
      </c>
      <c r="F15" s="35" t="str">
        <f ca="1">INDEX({"20-30 jaar";"30-45 jaar";"45-55 jaar";"55-60 jaar";"60+ jaar"},MATCH(Tableau1[[#This Row],[Leeftijd+3]],{20;30;45;55;60},1))</f>
        <v>60+ jaar</v>
      </c>
      <c r="G15" s="3">
        <f ca="1">Tableau1[[#This Row],[Leeftijd]]+5</f>
        <v>67</v>
      </c>
      <c r="H15" s="38" t="str">
        <f ca="1">INDEX({"20-30 jaar";"30-45 jaar";"45-55 jaar";"55-60 jaar";"60+ jaar"},MATCH(Tableau1[[#This Row],[Leeftijd+5]],{20;30;45;55;60},1))</f>
        <v>60+ jaar</v>
      </c>
      <c r="I15" s="56" t="s">
        <v>75</v>
      </c>
      <c r="J15" s="56" t="s">
        <v>64</v>
      </c>
      <c r="K15" s="56" t="s">
        <v>69</v>
      </c>
    </row>
    <row r="16" spans="1:11">
      <c r="A16" s="53" t="s">
        <v>16</v>
      </c>
      <c r="B16" s="54">
        <v>22793</v>
      </c>
      <c r="C16" s="1">
        <f t="shared" ca="1" si="1"/>
        <v>51</v>
      </c>
      <c r="D16" s="33" t="str">
        <f ca="1">INDEX({"15-20 jaar";"20-30 jaar";"30-45 jaar";"45-55 jaar";"55-60 jaar";"60+ jaar"},MATCH(Tableau1[[#This Row],[Leeftijd]],{15;20;30;45;55;60},1))</f>
        <v>45-55 jaar</v>
      </c>
      <c r="E16" s="4">
        <f ca="1">Tableau1[[#This Row],[Leeftijd]]+3</f>
        <v>54</v>
      </c>
      <c r="F16" s="35" t="str">
        <f ca="1">INDEX({"20-30 jaar";"30-45 jaar";"45-55 jaar";"55-60 jaar";"60+ jaar"},MATCH(Tableau1[[#This Row],[Leeftijd+3]],{20;30;45;55;60},1))</f>
        <v>45-55 jaar</v>
      </c>
      <c r="G16" s="3">
        <f ca="1">Tableau1[[#This Row],[Leeftijd]]+5</f>
        <v>56</v>
      </c>
      <c r="H16" s="38" t="str">
        <f ca="1">INDEX({"20-30 jaar";"30-45 jaar";"45-55 jaar";"55-60 jaar";"60+ jaar"},MATCH(Tableau1[[#This Row],[Leeftijd+5]],{20;30;45;55;60},1))</f>
        <v>55-60 jaar</v>
      </c>
      <c r="I16" s="56" t="s">
        <v>75</v>
      </c>
      <c r="J16" s="56" t="s">
        <v>64</v>
      </c>
      <c r="K16" s="56" t="s">
        <v>69</v>
      </c>
    </row>
    <row r="17" spans="1:11">
      <c r="A17" s="53" t="s">
        <v>17</v>
      </c>
      <c r="B17" s="54">
        <v>29155</v>
      </c>
      <c r="C17" s="1">
        <f t="shared" ca="1" si="1"/>
        <v>33</v>
      </c>
      <c r="D17" s="33" t="str">
        <f ca="1">INDEX({"15-20 jaar";"20-30 jaar";"30-45 jaar";"45-55 jaar";"55-60 jaar";"60+ jaar"},MATCH(Tableau1[[#This Row],[Leeftijd]],{15;20;30;45;55;60},1))</f>
        <v>30-45 jaar</v>
      </c>
      <c r="E17" s="4">
        <f ca="1">Tableau1[[#This Row],[Leeftijd]]+3</f>
        <v>36</v>
      </c>
      <c r="F17" s="35" t="str">
        <f ca="1">INDEX({"20-30 jaar";"30-45 jaar";"45-55 jaar";"55-60 jaar";"60+ jaar"},MATCH(Tableau1[[#This Row],[Leeftijd+3]],{20;30;45;55;60},1))</f>
        <v>30-45 jaar</v>
      </c>
      <c r="G17" s="3">
        <f ca="1">Tableau1[[#This Row],[Leeftijd]]+5</f>
        <v>38</v>
      </c>
      <c r="H17" s="38" t="str">
        <f ca="1">INDEX({"20-30 jaar";"30-45 jaar";"45-55 jaar";"55-60 jaar";"60+ jaar"},MATCH(Tableau1[[#This Row],[Leeftijd+5]],{20;30;45;55;60},1))</f>
        <v>30-45 jaar</v>
      </c>
      <c r="I17" s="56" t="s">
        <v>75</v>
      </c>
      <c r="J17" s="56" t="s">
        <v>64</v>
      </c>
      <c r="K17" s="56" t="s">
        <v>69</v>
      </c>
    </row>
    <row r="18" spans="1:11">
      <c r="A18" s="53" t="s">
        <v>18</v>
      </c>
      <c r="B18" s="54">
        <v>25568</v>
      </c>
      <c r="C18" s="1">
        <f t="shared" ca="1" si="1"/>
        <v>43</v>
      </c>
      <c r="D18" s="33" t="str">
        <f ca="1">INDEX({"15-20 jaar";"20-30 jaar";"30-45 jaar";"45-55 jaar";"55-60 jaar";"60+ jaar"},MATCH(Tableau1[[#This Row],[Leeftijd]],{15;20;30;45;55;60},1))</f>
        <v>30-45 jaar</v>
      </c>
      <c r="E18" s="4">
        <f ca="1">Tableau1[[#This Row],[Leeftijd]]+3</f>
        <v>46</v>
      </c>
      <c r="F18" s="35" t="str">
        <f ca="1">INDEX({"20-30 jaar";"30-45 jaar";"45-55 jaar";"55-60 jaar";"60+ jaar"},MATCH(Tableau1[[#This Row],[Leeftijd+3]],{20;30;45;55;60},1))</f>
        <v>45-55 jaar</v>
      </c>
      <c r="G18" s="3">
        <f ca="1">Tableau1[[#This Row],[Leeftijd]]+5</f>
        <v>48</v>
      </c>
      <c r="H18" s="38" t="str">
        <f ca="1">INDEX({"20-30 jaar";"30-45 jaar";"45-55 jaar";"55-60 jaar";"60+ jaar"},MATCH(Tableau1[[#This Row],[Leeftijd+5]],{20;30;45;55;60},1))</f>
        <v>45-55 jaar</v>
      </c>
      <c r="I18" s="56" t="s">
        <v>76</v>
      </c>
      <c r="J18" s="56" t="s">
        <v>66</v>
      </c>
      <c r="K18" s="56" t="s">
        <v>70</v>
      </c>
    </row>
    <row r="19" spans="1:11">
      <c r="A19" s="53" t="s">
        <v>19</v>
      </c>
      <c r="B19" s="54">
        <v>25569</v>
      </c>
      <c r="C19" s="1">
        <f t="shared" ca="1" si="1"/>
        <v>43</v>
      </c>
      <c r="D19" s="33" t="str">
        <f ca="1">INDEX({"15-20 jaar";"20-30 jaar";"30-45 jaar";"45-55 jaar";"55-60 jaar";"60+ jaar"},MATCH(Tableau1[[#This Row],[Leeftijd]],{15;20;30;45;55;60},1))</f>
        <v>30-45 jaar</v>
      </c>
      <c r="E19" s="4">
        <f ca="1">Tableau1[[#This Row],[Leeftijd]]+3</f>
        <v>46</v>
      </c>
      <c r="F19" s="35" t="str">
        <f ca="1">INDEX({"20-30 jaar";"30-45 jaar";"45-55 jaar";"55-60 jaar";"60+ jaar"},MATCH(Tableau1[[#This Row],[Leeftijd+3]],{20;30;45;55;60},1))</f>
        <v>45-55 jaar</v>
      </c>
      <c r="G19" s="3">
        <f ca="1">Tableau1[[#This Row],[Leeftijd]]+5</f>
        <v>48</v>
      </c>
      <c r="H19" s="38" t="str">
        <f ca="1">INDEX({"20-30 jaar";"30-45 jaar";"45-55 jaar";"55-60 jaar";"60+ jaar"},MATCH(Tableau1[[#This Row],[Leeftijd+5]],{20;30;45;55;60},1))</f>
        <v>45-55 jaar</v>
      </c>
      <c r="I19" s="56" t="s">
        <v>76</v>
      </c>
      <c r="J19" s="56" t="s">
        <v>67</v>
      </c>
      <c r="K19" s="56" t="s">
        <v>68</v>
      </c>
    </row>
    <row r="20" spans="1:11">
      <c r="A20" s="53" t="s">
        <v>20</v>
      </c>
      <c r="B20" s="54">
        <v>23568</v>
      </c>
      <c r="C20" s="1">
        <f t="shared" ca="1" si="1"/>
        <v>49</v>
      </c>
      <c r="D20" s="33" t="str">
        <f ca="1">INDEX({"15-20 jaar";"20-30 jaar";"30-45 jaar";"45-55 jaar";"55-60 jaar";"60+ jaar"},MATCH(Tableau1[[#This Row],[Leeftijd]],{15;20;30;45;55;60},1))</f>
        <v>45-55 jaar</v>
      </c>
      <c r="E20" s="4">
        <f ca="1">Tableau1[[#This Row],[Leeftijd]]+3</f>
        <v>52</v>
      </c>
      <c r="F20" s="35" t="str">
        <f ca="1">INDEX({"20-30 jaar";"30-45 jaar";"45-55 jaar";"55-60 jaar";"60+ jaar"},MATCH(Tableau1[[#This Row],[Leeftijd+3]],{20;30;45;55;60},1))</f>
        <v>45-55 jaar</v>
      </c>
      <c r="G20" s="3">
        <f ca="1">Tableau1[[#This Row],[Leeftijd]]+5</f>
        <v>54</v>
      </c>
      <c r="H20" s="38" t="str">
        <f ca="1">INDEX({"20-30 jaar";"30-45 jaar";"45-55 jaar";"55-60 jaar";"60+ jaar"},MATCH(Tableau1[[#This Row],[Leeftijd+5]],{20;30;45;55;60},1))</f>
        <v>45-55 jaar</v>
      </c>
      <c r="I20" s="56" t="s">
        <v>76</v>
      </c>
      <c r="J20" s="56" t="s">
        <v>67</v>
      </c>
      <c r="K20" s="56" t="s">
        <v>68</v>
      </c>
    </row>
    <row r="21" spans="1:11">
      <c r="A21" s="53" t="s">
        <v>21</v>
      </c>
      <c r="B21" s="54">
        <v>25661</v>
      </c>
      <c r="C21" s="1">
        <f t="shared" ca="1" si="1"/>
        <v>43</v>
      </c>
      <c r="D21" s="33" t="str">
        <f ca="1">INDEX({"15-20 jaar";"20-30 jaar";"30-45 jaar";"45-55 jaar";"55-60 jaar";"60+ jaar"},MATCH(Tableau1[[#This Row],[Leeftijd]],{15;20;30;45;55;60},1))</f>
        <v>30-45 jaar</v>
      </c>
      <c r="E21" s="4">
        <f ca="1">Tableau1[[#This Row],[Leeftijd]]+3</f>
        <v>46</v>
      </c>
      <c r="F21" s="35" t="str">
        <f ca="1">INDEX({"20-30 jaar";"30-45 jaar";"45-55 jaar";"55-60 jaar";"60+ jaar"},MATCH(Tableau1[[#This Row],[Leeftijd+3]],{20;30;45;55;60},1))</f>
        <v>45-55 jaar</v>
      </c>
      <c r="G21" s="3">
        <f ca="1">Tableau1[[#This Row],[Leeftijd]]+5</f>
        <v>48</v>
      </c>
      <c r="H21" s="38" t="str">
        <f ca="1">INDEX({"20-30 jaar";"30-45 jaar";"45-55 jaar";"55-60 jaar";"60+ jaar"},MATCH(Tableau1[[#This Row],[Leeftijd+5]],{20;30;45;55;60},1))</f>
        <v>45-55 jaar</v>
      </c>
      <c r="I21" s="56" t="s">
        <v>76</v>
      </c>
      <c r="J21" s="56" t="s">
        <v>67</v>
      </c>
      <c r="K21" s="56" t="s">
        <v>68</v>
      </c>
    </row>
    <row r="22" spans="1:11">
      <c r="A22" s="53" t="s">
        <v>22</v>
      </c>
      <c r="B22" s="55">
        <v>29371</v>
      </c>
      <c r="C22" s="1">
        <f t="shared" ca="1" si="0"/>
        <v>33</v>
      </c>
      <c r="D22" s="33" t="str">
        <f ca="1">INDEX({"15-20 jaar";"20-30 jaar";"30-45 jaar";"45-55 jaar";"55-60 jaar";"60+ jaar"},MATCH(Tableau1[[#This Row],[Leeftijd]],{15;20;30;45;55;60},1))</f>
        <v>30-45 jaar</v>
      </c>
      <c r="E22" s="4">
        <f ca="1">Tableau1[[#This Row],[Leeftijd]]+3</f>
        <v>36</v>
      </c>
      <c r="F22" s="35" t="str">
        <f ca="1">INDEX({"20-30 jaar";"30-45 jaar";"45-55 jaar";"55-60 jaar";"60+ jaar"},MATCH(Tableau1[[#This Row],[Leeftijd+3]],{20;30;45;55;60},1))</f>
        <v>30-45 jaar</v>
      </c>
      <c r="G22" s="3">
        <f ca="1">Tableau1[[#This Row],[Leeftijd]]+5</f>
        <v>38</v>
      </c>
      <c r="H22" s="38" t="str">
        <f ca="1">INDEX({"20-30 jaar";"30-45 jaar";"45-55 jaar";"55-60 jaar";"60+ jaar"},MATCH(Tableau1[[#This Row],[Leeftijd+5]],{20;30;45;55;60},1))</f>
        <v>30-45 jaar</v>
      </c>
      <c r="I22" s="56" t="s">
        <v>76</v>
      </c>
      <c r="J22" s="56" t="s">
        <v>65</v>
      </c>
      <c r="K22" s="56" t="s">
        <v>68</v>
      </c>
    </row>
    <row r="23" spans="1:11">
      <c r="A23" s="53" t="s">
        <v>23</v>
      </c>
      <c r="B23" s="54">
        <v>21981</v>
      </c>
      <c r="C23" s="1">
        <f t="shared" ca="1" si="0"/>
        <v>53</v>
      </c>
      <c r="D23" s="33" t="str">
        <f ca="1">INDEX({"15-20 jaar";"20-30 jaar";"30-45 jaar";"45-55 jaar";"55-60 jaar";"60+ jaar"},MATCH(Tableau1[[#This Row],[Leeftijd]],{15;20;30;45;55;60},1))</f>
        <v>45-55 jaar</v>
      </c>
      <c r="E23" s="4">
        <f ca="1">Tableau1[[#This Row],[Leeftijd]]+3</f>
        <v>56</v>
      </c>
      <c r="F23" s="35" t="str">
        <f ca="1">INDEX({"20-30 jaar";"30-45 jaar";"45-55 jaar";"55-60 jaar";"60+ jaar"},MATCH(Tableau1[[#This Row],[Leeftijd+3]],{20;30;45;55;60},1))</f>
        <v>55-60 jaar</v>
      </c>
      <c r="G23" s="3">
        <f ca="1">Tableau1[[#This Row],[Leeftijd]]+5</f>
        <v>58</v>
      </c>
      <c r="H23" s="38" t="str">
        <f ca="1">INDEX({"20-30 jaar";"30-45 jaar";"45-55 jaar";"55-60 jaar";"60+ jaar"},MATCH(Tableau1[[#This Row],[Leeftijd+5]],{20;30;45;55;60},1))</f>
        <v>55-60 jaar</v>
      </c>
      <c r="I23" s="56" t="s">
        <v>76</v>
      </c>
      <c r="J23" s="56" t="s">
        <v>65</v>
      </c>
      <c r="K23" s="56" t="s">
        <v>69</v>
      </c>
    </row>
    <row r="24" spans="1:11">
      <c r="A24" s="53" t="s">
        <v>24</v>
      </c>
      <c r="B24" s="54">
        <v>24564</v>
      </c>
      <c r="C24" s="1">
        <f t="shared" ca="1" si="0"/>
        <v>46</v>
      </c>
      <c r="D24" s="33" t="str">
        <f ca="1">INDEX({"15-20 jaar";"20-30 jaar";"30-45 jaar";"45-55 jaar";"55-60 jaar";"60+ jaar"},MATCH(Tableau1[[#This Row],[Leeftijd]],{15;20;30;45;55;60},1))</f>
        <v>45-55 jaar</v>
      </c>
      <c r="E24" s="4">
        <f ca="1">Tableau1[[#This Row],[Leeftijd]]+3</f>
        <v>49</v>
      </c>
      <c r="F24" s="35" t="str">
        <f ca="1">INDEX({"20-30 jaar";"30-45 jaar";"45-55 jaar";"55-60 jaar";"60+ jaar"},MATCH(Tableau1[[#This Row],[Leeftijd+3]],{20;30;45;55;60},1))</f>
        <v>45-55 jaar</v>
      </c>
      <c r="G24" s="3">
        <f ca="1">Tableau1[[#This Row],[Leeftijd]]+5</f>
        <v>51</v>
      </c>
      <c r="H24" s="38" t="str">
        <f ca="1">INDEX({"20-30 jaar";"30-45 jaar";"45-55 jaar";"55-60 jaar";"60+ jaar"},MATCH(Tableau1[[#This Row],[Leeftijd+5]],{20;30;45;55;60},1))</f>
        <v>45-55 jaar</v>
      </c>
      <c r="I24" s="56" t="s">
        <v>76</v>
      </c>
      <c r="J24" s="56" t="s">
        <v>63</v>
      </c>
      <c r="K24" s="56" t="s">
        <v>68</v>
      </c>
    </row>
    <row r="25" spans="1:11">
      <c r="A25" s="53" t="s">
        <v>25</v>
      </c>
      <c r="B25" s="54">
        <v>23573</v>
      </c>
      <c r="C25" s="1">
        <f t="shared" ca="1" si="0"/>
        <v>49</v>
      </c>
      <c r="D25" s="33" t="str">
        <f ca="1">INDEX({"15-20 jaar";"20-30 jaar";"30-45 jaar";"45-55 jaar";"55-60 jaar";"60+ jaar"},MATCH(Tableau1[[#This Row],[Leeftijd]],{15;20;30;45;55;60},1))</f>
        <v>45-55 jaar</v>
      </c>
      <c r="E25" s="4">
        <f ca="1">Tableau1[[#This Row],[Leeftijd]]+3</f>
        <v>52</v>
      </c>
      <c r="F25" s="35" t="str">
        <f ca="1">INDEX({"20-30 jaar";"30-45 jaar";"45-55 jaar";"55-60 jaar";"60+ jaar"},MATCH(Tableau1[[#This Row],[Leeftijd+3]],{20;30;45;55;60},1))</f>
        <v>45-55 jaar</v>
      </c>
      <c r="G25" s="3">
        <f ca="1">Tableau1[[#This Row],[Leeftijd]]+5</f>
        <v>54</v>
      </c>
      <c r="H25" s="38" t="str">
        <f ca="1">INDEX({"20-30 jaar";"30-45 jaar";"45-55 jaar";"55-60 jaar";"60+ jaar"},MATCH(Tableau1[[#This Row],[Leeftijd+5]],{20;30;45;55;60},1))</f>
        <v>45-55 jaar</v>
      </c>
      <c r="I25" s="56" t="s">
        <v>76</v>
      </c>
      <c r="J25" s="56" t="s">
        <v>63</v>
      </c>
      <c r="K25" s="56" t="s">
        <v>68</v>
      </c>
    </row>
    <row r="26" spans="1:11">
      <c r="A26" s="53" t="s">
        <v>26</v>
      </c>
      <c r="B26" s="54">
        <v>20509</v>
      </c>
      <c r="C26" s="1">
        <f t="shared" ca="1" si="0"/>
        <v>57</v>
      </c>
      <c r="D26" s="33" t="str">
        <f ca="1">INDEX({"15-20 jaar";"20-30 jaar";"30-45 jaar";"45-55 jaar";"55-60 jaar";"60+ jaar"},MATCH(Tableau1[[#This Row],[Leeftijd]],{15;20;30;45;55;60},1))</f>
        <v>55-60 jaar</v>
      </c>
      <c r="E26" s="4">
        <f ca="1">Tableau1[[#This Row],[Leeftijd]]+3</f>
        <v>60</v>
      </c>
      <c r="F26" s="35" t="str">
        <f ca="1">INDEX({"20-30 jaar";"30-45 jaar";"45-55 jaar";"55-60 jaar";"60+ jaar"},MATCH(Tableau1[[#This Row],[Leeftijd+3]],{20;30;45;55;60},1))</f>
        <v>60+ jaar</v>
      </c>
      <c r="G26" s="3">
        <f ca="1">Tableau1[[#This Row],[Leeftijd]]+5</f>
        <v>62</v>
      </c>
      <c r="H26" s="38" t="str">
        <f ca="1">INDEX({"20-30 jaar";"30-45 jaar";"45-55 jaar";"55-60 jaar";"60+ jaar"},MATCH(Tableau1[[#This Row],[Leeftijd+5]],{20;30;45;55;60},1))</f>
        <v>60+ jaar</v>
      </c>
      <c r="I26" s="56" t="s">
        <v>75</v>
      </c>
      <c r="J26" s="56" t="s">
        <v>65</v>
      </c>
      <c r="K26" s="56" t="s">
        <v>69</v>
      </c>
    </row>
    <row r="27" spans="1:11">
      <c r="A27" s="53" t="s">
        <v>27</v>
      </c>
      <c r="B27" s="54">
        <v>26036</v>
      </c>
      <c r="C27" s="1">
        <f t="shared" ca="1" si="0"/>
        <v>42</v>
      </c>
      <c r="D27" s="33" t="str">
        <f ca="1">INDEX({"15-20 jaar";"20-30 jaar";"30-45 jaar";"45-55 jaar";"55-60 jaar";"60+ jaar"},MATCH(Tableau1[[#This Row],[Leeftijd]],{15;20;30;45;55;60},1))</f>
        <v>30-45 jaar</v>
      </c>
      <c r="E27" s="4">
        <f ca="1">Tableau1[[#This Row],[Leeftijd]]+3</f>
        <v>45</v>
      </c>
      <c r="F27" s="35" t="str">
        <f ca="1">INDEX({"20-30 jaar";"30-45 jaar";"45-55 jaar";"55-60 jaar";"60+ jaar"},MATCH(Tableau1[[#This Row],[Leeftijd+3]],{20;30;45;55;60},1))</f>
        <v>45-55 jaar</v>
      </c>
      <c r="G27" s="3">
        <f ca="1">Tableau1[[#This Row],[Leeftijd]]+5</f>
        <v>47</v>
      </c>
      <c r="H27" s="38" t="str">
        <f ca="1">INDEX({"20-30 jaar";"30-45 jaar";"45-55 jaar";"55-60 jaar";"60+ jaar"},MATCH(Tableau1[[#This Row],[Leeftijd+5]],{20;30;45;55;60},1))</f>
        <v>45-55 jaar</v>
      </c>
      <c r="I27" s="56" t="s">
        <v>75</v>
      </c>
      <c r="J27" s="56" t="s">
        <v>62</v>
      </c>
      <c r="K27" s="56" t="s">
        <v>68</v>
      </c>
    </row>
    <row r="28" spans="1:11">
      <c r="A28" s="53" t="s">
        <v>28</v>
      </c>
      <c r="B28" s="54">
        <v>23291</v>
      </c>
      <c r="C28" s="1">
        <f t="shared" ca="1" si="0"/>
        <v>50</v>
      </c>
      <c r="D28" s="33" t="str">
        <f ca="1">INDEX({"15-20 jaar";"20-30 jaar";"30-45 jaar";"45-55 jaar";"55-60 jaar";"60+ jaar"},MATCH(Tableau1[[#This Row],[Leeftijd]],{15;20;30;45;55;60},1))</f>
        <v>45-55 jaar</v>
      </c>
      <c r="E28" s="4">
        <f ca="1">Tableau1[[#This Row],[Leeftijd]]+3</f>
        <v>53</v>
      </c>
      <c r="F28" s="35" t="str">
        <f ca="1">INDEX({"20-30 jaar";"30-45 jaar";"45-55 jaar";"55-60 jaar";"60+ jaar"},MATCH(Tableau1[[#This Row],[Leeftijd+3]],{20;30;45;55;60},1))</f>
        <v>45-55 jaar</v>
      </c>
      <c r="G28" s="3">
        <f ca="1">Tableau1[[#This Row],[Leeftijd]]+5</f>
        <v>55</v>
      </c>
      <c r="H28" s="38" t="str">
        <f ca="1">INDEX({"20-30 jaar";"30-45 jaar";"45-55 jaar";"55-60 jaar";"60+ jaar"},MATCH(Tableau1[[#This Row],[Leeftijd+5]],{20;30;45;55;60},1))</f>
        <v>55-60 jaar</v>
      </c>
      <c r="I28" s="56" t="s">
        <v>76</v>
      </c>
      <c r="J28" s="56" t="s">
        <v>62</v>
      </c>
      <c r="K28" s="56" t="s">
        <v>69</v>
      </c>
    </row>
    <row r="29" spans="1:11">
      <c r="A29" s="53" t="s">
        <v>29</v>
      </c>
      <c r="B29" s="54">
        <v>20567</v>
      </c>
      <c r="C29" s="1">
        <f t="shared" ca="1" si="0"/>
        <v>57</v>
      </c>
      <c r="D29" s="33" t="str">
        <f ca="1">INDEX({"15-20 jaar";"20-30 jaar";"30-45 jaar";"45-55 jaar";"55-60 jaar";"60+ jaar"},MATCH(Tableau1[[#This Row],[Leeftijd]],{15;20;30;45;55;60},1))</f>
        <v>55-60 jaar</v>
      </c>
      <c r="E29" s="4">
        <f ca="1">Tableau1[[#This Row],[Leeftijd]]+3</f>
        <v>60</v>
      </c>
      <c r="F29" s="35" t="str">
        <f ca="1">INDEX({"20-30 jaar";"30-45 jaar";"45-55 jaar";"55-60 jaar";"60+ jaar"},MATCH(Tableau1[[#This Row],[Leeftijd+3]],{20;30;45;55;60},1))</f>
        <v>60+ jaar</v>
      </c>
      <c r="G29" s="3">
        <f ca="1">Tableau1[[#This Row],[Leeftijd]]+5</f>
        <v>62</v>
      </c>
      <c r="H29" s="38" t="str">
        <f ca="1">INDEX({"20-30 jaar";"30-45 jaar";"45-55 jaar";"55-60 jaar";"60+ jaar"},MATCH(Tableau1[[#This Row],[Leeftijd+5]],{20;30;45;55;60},1))</f>
        <v>60+ jaar</v>
      </c>
      <c r="I29" s="56" t="s">
        <v>76</v>
      </c>
      <c r="J29" s="56" t="s">
        <v>62</v>
      </c>
      <c r="K29" s="56" t="s">
        <v>69</v>
      </c>
    </row>
    <row r="30" spans="1:11">
      <c r="A30" s="53" t="s">
        <v>30</v>
      </c>
      <c r="B30" s="54">
        <v>28937</v>
      </c>
      <c r="C30" s="1">
        <f t="shared" ca="1" si="0"/>
        <v>34</v>
      </c>
      <c r="D30" s="33" t="str">
        <f ca="1">INDEX({"15-20 jaar";"20-30 jaar";"30-45 jaar";"45-55 jaar";"55-60 jaar";"60+ jaar"},MATCH(Tableau1[[#This Row],[Leeftijd]],{15;20;30;45;55;60},1))</f>
        <v>30-45 jaar</v>
      </c>
      <c r="E30" s="4">
        <f ca="1">Tableau1[[#This Row],[Leeftijd]]+3</f>
        <v>37</v>
      </c>
      <c r="F30" s="35" t="str">
        <f ca="1">INDEX({"20-30 jaar";"30-45 jaar";"45-55 jaar";"55-60 jaar";"60+ jaar"},MATCH(Tableau1[[#This Row],[Leeftijd+3]],{20;30;45;55;60},1))</f>
        <v>30-45 jaar</v>
      </c>
      <c r="G30" s="3">
        <f ca="1">Tableau1[[#This Row],[Leeftijd]]+5</f>
        <v>39</v>
      </c>
      <c r="H30" s="38" t="str">
        <f ca="1">INDEX({"20-30 jaar";"30-45 jaar";"45-55 jaar";"55-60 jaar";"60+ jaar"},MATCH(Tableau1[[#This Row],[Leeftijd+5]],{20;30;45;55;60},1))</f>
        <v>30-45 jaar</v>
      </c>
      <c r="I30" s="56" t="s">
        <v>75</v>
      </c>
      <c r="J30" s="56" t="s">
        <v>64</v>
      </c>
      <c r="K30" s="56" t="s">
        <v>69</v>
      </c>
    </row>
    <row r="31" spans="1:11">
      <c r="A31" s="53" t="s">
        <v>31</v>
      </c>
      <c r="B31" s="54">
        <v>24116</v>
      </c>
      <c r="C31" s="1">
        <f t="shared" ca="1" si="0"/>
        <v>47</v>
      </c>
      <c r="D31" s="33" t="str">
        <f ca="1">INDEX({"15-20 jaar";"20-30 jaar";"30-45 jaar";"45-55 jaar";"55-60 jaar";"60+ jaar"},MATCH(Tableau1[[#This Row],[Leeftijd]],{15;20;30;45;55;60},1))</f>
        <v>45-55 jaar</v>
      </c>
      <c r="E31" s="4">
        <f ca="1">Tableau1[[#This Row],[Leeftijd]]+3</f>
        <v>50</v>
      </c>
      <c r="F31" s="35" t="str">
        <f ca="1">INDEX({"20-30 jaar";"30-45 jaar";"45-55 jaar";"55-60 jaar";"60+ jaar"},MATCH(Tableau1[[#This Row],[Leeftijd+3]],{20;30;45;55;60},1))</f>
        <v>45-55 jaar</v>
      </c>
      <c r="G31" s="3">
        <f ca="1">Tableau1[[#This Row],[Leeftijd]]+5</f>
        <v>52</v>
      </c>
      <c r="H31" s="38" t="str">
        <f ca="1">INDEX({"20-30 jaar";"30-45 jaar";"45-55 jaar";"55-60 jaar";"60+ jaar"},MATCH(Tableau1[[#This Row],[Leeftijd+5]],{20;30;45;55;60},1))</f>
        <v>45-55 jaar</v>
      </c>
      <c r="I31" s="56" t="s">
        <v>76</v>
      </c>
      <c r="J31" s="56" t="s">
        <v>63</v>
      </c>
      <c r="K31" s="56" t="s">
        <v>68</v>
      </c>
    </row>
    <row r="32" spans="1:11">
      <c r="A32" s="53" t="s">
        <v>32</v>
      </c>
      <c r="B32" s="54">
        <v>26963</v>
      </c>
      <c r="C32" s="1">
        <f t="shared" ca="1" si="0"/>
        <v>39</v>
      </c>
      <c r="D32" s="33" t="str">
        <f ca="1">INDEX({"15-20 jaar";"20-30 jaar";"30-45 jaar";"45-55 jaar";"55-60 jaar";"60+ jaar"},MATCH(Tableau1[[#This Row],[Leeftijd]],{15;20;30;45;55;60},1))</f>
        <v>30-45 jaar</v>
      </c>
      <c r="E32" s="4">
        <f ca="1">Tableau1[[#This Row],[Leeftijd]]+3</f>
        <v>42</v>
      </c>
      <c r="F32" s="35" t="str">
        <f ca="1">INDEX({"20-30 jaar";"30-45 jaar";"45-55 jaar";"55-60 jaar";"60+ jaar"},MATCH(Tableau1[[#This Row],[Leeftijd+3]],{20;30;45;55;60},1))</f>
        <v>30-45 jaar</v>
      </c>
      <c r="G32" s="3">
        <f ca="1">Tableau1[[#This Row],[Leeftijd]]+5</f>
        <v>44</v>
      </c>
      <c r="H32" s="38" t="str">
        <f ca="1">INDEX({"20-30 jaar";"30-45 jaar";"45-55 jaar";"55-60 jaar";"60+ jaar"},MATCH(Tableau1[[#This Row],[Leeftijd+5]],{20;30;45;55;60},1))</f>
        <v>30-45 jaar</v>
      </c>
      <c r="I32" s="56" t="s">
        <v>75</v>
      </c>
      <c r="J32" s="56" t="s">
        <v>63</v>
      </c>
      <c r="K32" s="56" t="s">
        <v>68</v>
      </c>
    </row>
    <row r="33" spans="1:11">
      <c r="A33" s="53" t="s">
        <v>33</v>
      </c>
      <c r="B33" s="54">
        <v>18424</v>
      </c>
      <c r="C33" s="1">
        <f t="shared" ca="1" si="0"/>
        <v>63</v>
      </c>
      <c r="D33" s="33" t="str">
        <f ca="1">INDEX({"15-20 jaar";"20-30 jaar";"30-45 jaar";"45-55 jaar";"55-60 jaar";"60+ jaar"},MATCH(Tableau1[[#This Row],[Leeftijd]],{15;20;30;45;55;60},1))</f>
        <v>60+ jaar</v>
      </c>
      <c r="E33" s="4">
        <f ca="1">Tableau1[[#This Row],[Leeftijd]]+3</f>
        <v>66</v>
      </c>
      <c r="F33" s="35" t="str">
        <f ca="1">INDEX({"20-30 jaar";"30-45 jaar";"45-55 jaar";"55-60 jaar";"60+ jaar"},MATCH(Tableau1[[#This Row],[Leeftijd+3]],{20;30;45;55;60},1))</f>
        <v>60+ jaar</v>
      </c>
      <c r="G33" s="3">
        <f ca="1">Tableau1[[#This Row],[Leeftijd]]+5</f>
        <v>68</v>
      </c>
      <c r="H33" s="38" t="str">
        <f ca="1">INDEX({"20-30 jaar";"30-45 jaar";"45-55 jaar";"55-60 jaar";"60+ jaar"},MATCH(Tableau1[[#This Row],[Leeftijd+5]],{20;30;45;55;60},1))</f>
        <v>60+ jaar</v>
      </c>
      <c r="I33" s="56" t="s">
        <v>76</v>
      </c>
      <c r="J33" s="56" t="s">
        <v>63</v>
      </c>
      <c r="K33" s="56" t="s">
        <v>69</v>
      </c>
    </row>
    <row r="34" spans="1:11">
      <c r="A34" s="53" t="s">
        <v>34</v>
      </c>
      <c r="B34" s="54">
        <v>20188</v>
      </c>
      <c r="C34" s="1">
        <f t="shared" ca="1" si="0"/>
        <v>58</v>
      </c>
      <c r="D34" s="33" t="str">
        <f ca="1">INDEX({"15-20 jaar";"20-30 jaar";"30-45 jaar";"45-55 jaar";"55-60 jaar";"60+ jaar"},MATCH(Tableau1[[#This Row],[Leeftijd]],{15;20;30;45;55;60},1))</f>
        <v>55-60 jaar</v>
      </c>
      <c r="E34" s="4">
        <f ca="1">Tableau1[[#This Row],[Leeftijd]]+3</f>
        <v>61</v>
      </c>
      <c r="F34" s="35" t="str">
        <f ca="1">INDEX({"20-30 jaar";"30-45 jaar";"45-55 jaar";"55-60 jaar";"60+ jaar"},MATCH(Tableau1[[#This Row],[Leeftijd+3]],{20;30;45;55;60},1))</f>
        <v>60+ jaar</v>
      </c>
      <c r="G34" s="3">
        <f ca="1">Tableau1[[#This Row],[Leeftijd]]+5</f>
        <v>63</v>
      </c>
      <c r="H34" s="38" t="str">
        <f ca="1">INDEX({"20-30 jaar";"30-45 jaar";"45-55 jaar";"55-60 jaar";"60+ jaar"},MATCH(Tableau1[[#This Row],[Leeftijd+5]],{20;30;45;55;60},1))</f>
        <v>60+ jaar</v>
      </c>
      <c r="I34" s="56" t="s">
        <v>75</v>
      </c>
      <c r="J34" s="56" t="s">
        <v>64</v>
      </c>
      <c r="K34" s="56" t="s">
        <v>68</v>
      </c>
    </row>
    <row r="35" spans="1:11">
      <c r="A35" s="53" t="s">
        <v>35</v>
      </c>
      <c r="B35" s="54">
        <v>23488</v>
      </c>
      <c r="C35" s="1">
        <f t="shared" ca="1" si="0"/>
        <v>49</v>
      </c>
      <c r="D35" s="33" t="str">
        <f ca="1">INDEX({"15-20 jaar";"20-30 jaar";"30-45 jaar";"45-55 jaar";"55-60 jaar";"60+ jaar"},MATCH(Tableau1[[#This Row],[Leeftijd]],{15;20;30;45;55;60},1))</f>
        <v>45-55 jaar</v>
      </c>
      <c r="E35" s="4">
        <f ca="1">Tableau1[[#This Row],[Leeftijd]]+3</f>
        <v>52</v>
      </c>
      <c r="F35" s="35" t="str">
        <f ca="1">INDEX({"20-30 jaar";"30-45 jaar";"45-55 jaar";"55-60 jaar";"60+ jaar"},MATCH(Tableau1[[#This Row],[Leeftijd+3]],{20;30;45;55;60},1))</f>
        <v>45-55 jaar</v>
      </c>
      <c r="G35" s="3">
        <f ca="1">Tableau1[[#This Row],[Leeftijd]]+5</f>
        <v>54</v>
      </c>
      <c r="H35" s="38" t="str">
        <f ca="1">INDEX({"20-30 jaar";"30-45 jaar";"45-55 jaar";"55-60 jaar";"60+ jaar"},MATCH(Tableau1[[#This Row],[Leeftijd+5]],{20;30;45;55;60},1))</f>
        <v>45-55 jaar</v>
      </c>
      <c r="I35" s="56" t="s">
        <v>75</v>
      </c>
      <c r="J35" s="56" t="s">
        <v>62</v>
      </c>
      <c r="K35" s="56" t="s">
        <v>68</v>
      </c>
    </row>
    <row r="36" spans="1:11">
      <c r="A36" s="53" t="s">
        <v>36</v>
      </c>
      <c r="B36" s="54">
        <v>26118</v>
      </c>
      <c r="C36" s="1">
        <f t="shared" ca="1" si="0"/>
        <v>42</v>
      </c>
      <c r="D36" s="33" t="str">
        <f ca="1">INDEX({"15-20 jaar";"20-30 jaar";"30-45 jaar";"45-55 jaar";"55-60 jaar";"60+ jaar"},MATCH(Tableau1[[#This Row],[Leeftijd]],{15;20;30;45;55;60},1))</f>
        <v>30-45 jaar</v>
      </c>
      <c r="E36" s="4">
        <f ca="1">Tableau1[[#This Row],[Leeftijd]]+3</f>
        <v>45</v>
      </c>
      <c r="F36" s="35" t="str">
        <f ca="1">INDEX({"20-30 jaar";"30-45 jaar";"45-55 jaar";"55-60 jaar";"60+ jaar"},MATCH(Tableau1[[#This Row],[Leeftijd+3]],{20;30;45;55;60},1))</f>
        <v>45-55 jaar</v>
      </c>
      <c r="G36" s="3">
        <f ca="1">Tableau1[[#This Row],[Leeftijd]]+5</f>
        <v>47</v>
      </c>
      <c r="H36" s="38" t="str">
        <f ca="1">INDEX({"20-30 jaar";"30-45 jaar";"45-55 jaar";"55-60 jaar";"60+ jaar"},MATCH(Tableau1[[#This Row],[Leeftijd+5]],{20;30;45;55;60},1))</f>
        <v>45-55 jaar</v>
      </c>
      <c r="I36" s="56" t="s">
        <v>75</v>
      </c>
      <c r="J36" s="56" t="s">
        <v>62</v>
      </c>
      <c r="K36" s="56" t="s">
        <v>69</v>
      </c>
    </row>
    <row r="37" spans="1:11">
      <c r="A37" s="53" t="s">
        <v>37</v>
      </c>
      <c r="B37" s="54">
        <v>22793</v>
      </c>
      <c r="C37" s="1">
        <f t="shared" ca="1" si="0"/>
        <v>51</v>
      </c>
      <c r="D37" s="33" t="str">
        <f ca="1">INDEX({"15-20 jaar";"20-30 jaar";"30-45 jaar";"45-55 jaar";"55-60 jaar";"60+ jaar"},MATCH(Tableau1[[#This Row],[Leeftijd]],{15;20;30;45;55;60},1))</f>
        <v>45-55 jaar</v>
      </c>
      <c r="E37" s="4">
        <f ca="1">Tableau1[[#This Row],[Leeftijd]]+3</f>
        <v>54</v>
      </c>
      <c r="F37" s="35" t="str">
        <f ca="1">INDEX({"20-30 jaar";"30-45 jaar";"45-55 jaar";"55-60 jaar";"60+ jaar"},MATCH(Tableau1[[#This Row],[Leeftijd+3]],{20;30;45;55;60},1))</f>
        <v>45-55 jaar</v>
      </c>
      <c r="G37" s="3">
        <f ca="1">Tableau1[[#This Row],[Leeftijd]]+5</f>
        <v>56</v>
      </c>
      <c r="H37" s="38" t="str">
        <f ca="1">INDEX({"20-30 jaar";"30-45 jaar";"45-55 jaar";"55-60 jaar";"60+ jaar"},MATCH(Tableau1[[#This Row],[Leeftijd+5]],{20;30;45;55;60},1))</f>
        <v>55-60 jaar</v>
      </c>
      <c r="I37" s="56" t="s">
        <v>76</v>
      </c>
      <c r="J37" s="56" t="s">
        <v>62</v>
      </c>
      <c r="K37" s="56" t="s">
        <v>69</v>
      </c>
    </row>
    <row r="38" spans="1:11">
      <c r="A38" s="53" t="s">
        <v>38</v>
      </c>
      <c r="B38" s="54">
        <v>29155</v>
      </c>
      <c r="C38" s="1">
        <f t="shared" ca="1" si="0"/>
        <v>33</v>
      </c>
      <c r="D38" s="33" t="str">
        <f ca="1">INDEX({"15-20 jaar";"20-30 jaar";"30-45 jaar";"45-55 jaar";"55-60 jaar";"60+ jaar"},MATCH(Tableau1[[#This Row],[Leeftijd]],{15;20;30;45;55;60},1))</f>
        <v>30-45 jaar</v>
      </c>
      <c r="E38" s="4">
        <f ca="1">Tableau1[[#This Row],[Leeftijd]]+3</f>
        <v>36</v>
      </c>
      <c r="F38" s="35" t="str">
        <f ca="1">INDEX({"20-30 jaar";"30-45 jaar";"45-55 jaar";"55-60 jaar";"60+ jaar"},MATCH(Tableau1[[#This Row],[Leeftijd+3]],{20;30;45;55;60},1))</f>
        <v>30-45 jaar</v>
      </c>
      <c r="G38" s="3">
        <f ca="1">Tableau1[[#This Row],[Leeftijd]]+5</f>
        <v>38</v>
      </c>
      <c r="H38" s="38" t="str">
        <f ca="1">INDEX({"20-30 jaar";"30-45 jaar";"45-55 jaar";"55-60 jaar";"60+ jaar"},MATCH(Tableau1[[#This Row],[Leeftijd+5]],{20;30;45;55;60},1))</f>
        <v>30-45 jaar</v>
      </c>
      <c r="I38" s="56" t="s">
        <v>75</v>
      </c>
      <c r="J38" s="56" t="s">
        <v>67</v>
      </c>
      <c r="K38" s="56" t="s">
        <v>69</v>
      </c>
    </row>
    <row r="39" spans="1:11">
      <c r="A39" s="53" t="s">
        <v>39</v>
      </c>
      <c r="B39" s="54">
        <v>25568</v>
      </c>
      <c r="C39" s="1">
        <f t="shared" ca="1" si="0"/>
        <v>43</v>
      </c>
      <c r="D39" s="33" t="str">
        <f ca="1">INDEX({"15-20 jaar";"20-30 jaar";"30-45 jaar";"45-55 jaar";"55-60 jaar";"60+ jaar"},MATCH(Tableau1[[#This Row],[Leeftijd]],{15;20;30;45;55;60},1))</f>
        <v>30-45 jaar</v>
      </c>
      <c r="E39" s="4">
        <f ca="1">Tableau1[[#This Row],[Leeftijd]]+3</f>
        <v>46</v>
      </c>
      <c r="F39" s="35" t="str">
        <f ca="1">INDEX({"20-30 jaar";"30-45 jaar";"45-55 jaar";"55-60 jaar";"60+ jaar"},MATCH(Tableau1[[#This Row],[Leeftijd+3]],{20;30;45;55;60},1))</f>
        <v>45-55 jaar</v>
      </c>
      <c r="G39" s="3">
        <f ca="1">Tableau1[[#This Row],[Leeftijd]]+5</f>
        <v>48</v>
      </c>
      <c r="H39" s="38" t="str">
        <f ca="1">INDEX({"20-30 jaar";"30-45 jaar";"45-55 jaar";"55-60 jaar";"60+ jaar"},MATCH(Tableau1[[#This Row],[Leeftijd+5]],{20;30;45;55;60},1))</f>
        <v>45-55 jaar</v>
      </c>
      <c r="I39" s="56" t="s">
        <v>75</v>
      </c>
      <c r="J39" s="56" t="s">
        <v>67</v>
      </c>
      <c r="K39" s="56" t="s">
        <v>69</v>
      </c>
    </row>
    <row r="40" spans="1:11">
      <c r="A40" s="53" t="s">
        <v>40</v>
      </c>
      <c r="B40" s="54">
        <v>25593</v>
      </c>
      <c r="C40" s="1">
        <f t="shared" ca="1" si="0"/>
        <v>43</v>
      </c>
      <c r="D40" s="33" t="str">
        <f ca="1">INDEX({"15-20 jaar";"20-30 jaar";"30-45 jaar";"45-55 jaar";"55-60 jaar";"60+ jaar"},MATCH(Tableau1[[#This Row],[Leeftijd]],{15;20;30;45;55;60},1))</f>
        <v>30-45 jaar</v>
      </c>
      <c r="E40" s="4">
        <f ca="1">Tableau1[[#This Row],[Leeftijd]]+3</f>
        <v>46</v>
      </c>
      <c r="F40" s="35" t="str">
        <f ca="1">INDEX({"20-30 jaar";"30-45 jaar";"45-55 jaar";"55-60 jaar";"60+ jaar"},MATCH(Tableau1[[#This Row],[Leeftijd+3]],{20;30;45;55;60},1))</f>
        <v>45-55 jaar</v>
      </c>
      <c r="G40" s="3">
        <f ca="1">Tableau1[[#This Row],[Leeftijd]]+5</f>
        <v>48</v>
      </c>
      <c r="H40" s="38" t="str">
        <f ca="1">INDEX({"20-30 jaar";"30-45 jaar";"45-55 jaar";"55-60 jaar";"60+ jaar"},MATCH(Tableau1[[#This Row],[Leeftijd+5]],{20;30;45;55;60},1))</f>
        <v>45-55 jaar</v>
      </c>
      <c r="I40" s="56" t="s">
        <v>75</v>
      </c>
      <c r="J40" s="56" t="s">
        <v>67</v>
      </c>
      <c r="K40" s="56" t="s">
        <v>69</v>
      </c>
    </row>
    <row r="41" spans="1:11">
      <c r="A41" s="53" t="s">
        <v>41</v>
      </c>
      <c r="B41" s="54">
        <v>26949</v>
      </c>
      <c r="C41" s="1">
        <f t="shared" ca="1" si="0"/>
        <v>40</v>
      </c>
      <c r="D41" s="33" t="str">
        <f ca="1">INDEX({"15-20 jaar";"20-30 jaar";"30-45 jaar";"45-55 jaar";"55-60 jaar";"60+ jaar"},MATCH(Tableau1[[#This Row],[Leeftijd]],{15;20;30;45;55;60},1))</f>
        <v>30-45 jaar</v>
      </c>
      <c r="E41" s="4">
        <f ca="1">Tableau1[[#This Row],[Leeftijd]]+3</f>
        <v>43</v>
      </c>
      <c r="F41" s="35" t="str">
        <f ca="1">INDEX({"20-30 jaar";"30-45 jaar";"45-55 jaar";"55-60 jaar";"60+ jaar"},MATCH(Tableau1[[#This Row],[Leeftijd+3]],{20;30;45;55;60},1))</f>
        <v>30-45 jaar</v>
      </c>
      <c r="G41" s="3">
        <f ca="1">Tableau1[[#This Row],[Leeftijd]]+5</f>
        <v>45</v>
      </c>
      <c r="H41" s="38" t="str">
        <f ca="1">INDEX({"20-30 jaar";"30-45 jaar";"45-55 jaar";"55-60 jaar";"60+ jaar"},MATCH(Tableau1[[#This Row],[Leeftijd+5]],{20;30;45;55;60},1))</f>
        <v>45-55 jaar</v>
      </c>
      <c r="I41" s="56" t="s">
        <v>76</v>
      </c>
      <c r="J41" s="56" t="s">
        <v>67</v>
      </c>
      <c r="K41" s="56" t="s">
        <v>69</v>
      </c>
    </row>
    <row r="42" spans="1:11">
      <c r="A42" s="53" t="s">
        <v>42</v>
      </c>
      <c r="B42" s="54">
        <v>23272</v>
      </c>
      <c r="C42" s="1">
        <f t="shared" ca="1" si="0"/>
        <v>50</v>
      </c>
      <c r="D42" s="33" t="str">
        <f ca="1">INDEX({"15-20 jaar";"20-30 jaar";"30-45 jaar";"45-55 jaar";"55-60 jaar";"60+ jaar"},MATCH(Tableau1[[#This Row],[Leeftijd]],{15;20;30;45;55;60},1))</f>
        <v>45-55 jaar</v>
      </c>
      <c r="E42" s="4">
        <f ca="1">Tableau1[[#This Row],[Leeftijd]]+3</f>
        <v>53</v>
      </c>
      <c r="F42" s="35" t="str">
        <f ca="1">INDEX({"20-30 jaar";"30-45 jaar";"45-55 jaar";"55-60 jaar";"60+ jaar"},MATCH(Tableau1[[#This Row],[Leeftijd+3]],{20;30;45;55;60},1))</f>
        <v>45-55 jaar</v>
      </c>
      <c r="G42" s="3">
        <f ca="1">Tableau1[[#This Row],[Leeftijd]]+5</f>
        <v>55</v>
      </c>
      <c r="H42" s="38" t="str">
        <f ca="1">INDEX({"20-30 jaar";"30-45 jaar";"45-55 jaar";"55-60 jaar";"60+ jaar"},MATCH(Tableau1[[#This Row],[Leeftijd+5]],{20;30;45;55;60},1))</f>
        <v>55-60 jaar</v>
      </c>
      <c r="I42" s="56" t="s">
        <v>75</v>
      </c>
      <c r="J42" s="56" t="s">
        <v>65</v>
      </c>
      <c r="K42" s="56" t="s">
        <v>70</v>
      </c>
    </row>
    <row r="43" spans="1:11">
      <c r="A43" s="53" t="s">
        <v>43</v>
      </c>
      <c r="B43" s="54">
        <v>25800</v>
      </c>
      <c r="C43" s="1">
        <f t="shared" ca="1" si="0"/>
        <v>43</v>
      </c>
      <c r="D43" s="33" t="str">
        <f ca="1">INDEX({"15-20 jaar";"20-30 jaar";"30-45 jaar";"45-55 jaar";"55-60 jaar";"60+ jaar"},MATCH(Tableau1[[#This Row],[Leeftijd]],{15;20;30;45;55;60},1))</f>
        <v>30-45 jaar</v>
      </c>
      <c r="E43" s="4">
        <f ca="1">Tableau1[[#This Row],[Leeftijd]]+3</f>
        <v>46</v>
      </c>
      <c r="F43" s="35" t="str">
        <f ca="1">INDEX({"20-30 jaar";"30-45 jaar";"45-55 jaar";"55-60 jaar";"60+ jaar"},MATCH(Tableau1[[#This Row],[Leeftijd+3]],{20;30;45;55;60},1))</f>
        <v>45-55 jaar</v>
      </c>
      <c r="G43" s="3">
        <f ca="1">Tableau1[[#This Row],[Leeftijd]]+5</f>
        <v>48</v>
      </c>
      <c r="H43" s="38" t="str">
        <f ca="1">INDEX({"20-30 jaar";"30-45 jaar";"45-55 jaar";"55-60 jaar";"60+ jaar"},MATCH(Tableau1[[#This Row],[Leeftijd+5]],{20;30;45;55;60},1))</f>
        <v>45-55 jaar</v>
      </c>
      <c r="I43" s="56" t="s">
        <v>75</v>
      </c>
      <c r="J43" s="56" t="s">
        <v>66</v>
      </c>
      <c r="K43" s="56" t="s">
        <v>70</v>
      </c>
    </row>
    <row r="44" spans="1:11">
      <c r="A44" s="53" t="s">
        <v>44</v>
      </c>
      <c r="B44" s="55">
        <v>33116</v>
      </c>
      <c r="C44" s="1">
        <f t="shared" ca="1" si="0"/>
        <v>23</v>
      </c>
      <c r="D44" s="33" t="str">
        <f ca="1">INDEX({"15-20 jaar";"20-30 jaar";"30-45 jaar";"45-55 jaar";"55-60 jaar";"60+ jaar"},MATCH(Tableau1[[#This Row],[Leeftijd]],{15;20;30;45;55;60},1))</f>
        <v>20-30 jaar</v>
      </c>
      <c r="E44" s="4">
        <f ca="1">Tableau1[[#This Row],[Leeftijd]]+3</f>
        <v>26</v>
      </c>
      <c r="F44" s="35" t="str">
        <f ca="1">INDEX({"20-30 jaar";"30-45 jaar";"45-55 jaar";"55-60 jaar";"60+ jaar"},MATCH(Tableau1[[#This Row],[Leeftijd+3]],{20;30;45;55;60},1))</f>
        <v>20-30 jaar</v>
      </c>
      <c r="G44" s="3">
        <f ca="1">Tableau1[[#This Row],[Leeftijd]]+5</f>
        <v>28</v>
      </c>
      <c r="H44" s="38" t="str">
        <f ca="1">INDEX({"20-30 jaar";"30-45 jaar";"45-55 jaar";"55-60 jaar";"60+ jaar"},MATCH(Tableau1[[#This Row],[Leeftijd+5]],{20;30;45;55;60},1))</f>
        <v>20-30 jaar</v>
      </c>
      <c r="I44" s="56" t="s">
        <v>76</v>
      </c>
      <c r="J44" s="56" t="s">
        <v>66</v>
      </c>
      <c r="K44" s="56" t="s">
        <v>70</v>
      </c>
    </row>
    <row r="45" spans="1:11">
      <c r="A45" s="53" t="s">
        <v>45</v>
      </c>
      <c r="B45" s="55">
        <v>29371</v>
      </c>
      <c r="C45" s="22">
        <f t="shared" ca="1" si="0"/>
        <v>33</v>
      </c>
      <c r="D45" s="34" t="str">
        <f ca="1">INDEX({"15-20 jaar";"20-30 jaar";"30-45 jaar";"45-55 jaar";"55-60 jaar";"60+ jaar"},MATCH(Tableau1[[#This Row],[Leeftijd]],{15;20;30;45;55;60},1))</f>
        <v>30-45 jaar</v>
      </c>
      <c r="E45" s="23">
        <f ca="1">Tableau1[[#This Row],[Leeftijd]]+3</f>
        <v>36</v>
      </c>
      <c r="F45" s="36" t="str">
        <f ca="1">INDEX({"20-30 jaar";"30-45 jaar";"45-55 jaar";"55-60 jaar";"60+ jaar"},MATCH(Tableau1[[#This Row],[Leeftijd+3]],{20;30;45;55;60},1))</f>
        <v>30-45 jaar</v>
      </c>
      <c r="G45" s="24">
        <f ca="1">Tableau1[[#This Row],[Leeftijd]]+5</f>
        <v>38</v>
      </c>
      <c r="H45" s="39" t="str">
        <f ca="1">INDEX({"20-30 jaar";"30-45 jaar";"45-55 jaar";"55-60 jaar";"60+ jaar"},MATCH(Tableau1[[#This Row],[Leeftijd+5]],{20;30;45;55;60},1))</f>
        <v>30-45 jaar</v>
      </c>
      <c r="I45" s="59" t="s">
        <v>76</v>
      </c>
      <c r="J45" s="56" t="s">
        <v>66</v>
      </c>
      <c r="K45" s="56" t="s">
        <v>70</v>
      </c>
    </row>
    <row r="46" spans="1:11">
      <c r="A46" s="53" t="s">
        <v>102</v>
      </c>
      <c r="B46" s="55">
        <v>34789</v>
      </c>
      <c r="C46" s="22">
        <f t="shared" ca="1" si="0"/>
        <v>18</v>
      </c>
      <c r="D46" s="34" t="str">
        <f ca="1">INDEX({"15-20 jaar";"20-30 jaar";"30-45 jaar";"45-55 jaar";"55-60 jaar";"60+ jaar"},MATCH(Tableau1[[#This Row],[Leeftijd]],{15;20;30;45;55;60},1))</f>
        <v>15-20 jaar</v>
      </c>
      <c r="E46" s="49">
        <f ca="1">Tableau1[[#This Row],[Leeftijd]]+3</f>
        <v>21</v>
      </c>
      <c r="F46" s="50" t="str">
        <f ca="1">INDEX({"20-30 jaar";"30-45 jaar";"45-55 jaar";"55-60 jaar";"60+ jaar"},MATCH(Tableau1[[#This Row],[Leeftijd+3]],{20;30;45;55;60},1))</f>
        <v>20-30 jaar</v>
      </c>
      <c r="G46" s="51">
        <f ca="1">Tableau1[[#This Row],[Leeftijd]]+5</f>
        <v>23</v>
      </c>
      <c r="H46" s="39" t="str">
        <f ca="1">INDEX({"20-30 jaar";"30-45 jaar";"45-55 jaar";"55-60 jaar";"60+ jaar"},MATCH(Tableau1[[#This Row],[Leeftijd+5]],{20;30;45;55;60},1))</f>
        <v>20-30 jaar</v>
      </c>
      <c r="I46" s="59" t="s">
        <v>76</v>
      </c>
      <c r="J46" s="56" t="s">
        <v>67</v>
      </c>
      <c r="K46" s="56" t="s">
        <v>68</v>
      </c>
    </row>
    <row r="47" spans="1:11">
      <c r="A47" s="53"/>
      <c r="B47" s="55"/>
      <c r="C47" s="22">
        <f t="shared" ref="C47:C124" ca="1" si="2">INT((TODAY()-B47)/365.25)</f>
        <v>113</v>
      </c>
      <c r="D47" s="34" t="str">
        <f ca="1">INDEX({"15-20 jaar";"20-30 jaar";"30-45 jaar";"45-55 jaar";"55-60 jaar";"60+ jaar"},MATCH(Tableau1[[#This Row],[Leeftijd]],{15;20;30;45;55;60},1))</f>
        <v>60+ jaar</v>
      </c>
      <c r="E47" s="49">
        <f ca="1">Tableau1[[#This Row],[Leeftijd]]+3</f>
        <v>116</v>
      </c>
      <c r="F47" s="50" t="str">
        <f ca="1">INDEX({"20-30 jaar";"30-45 jaar";"45-55 jaar";"55-60 jaar";"60+ jaar"},MATCH(Tableau1[[#This Row],[Leeftijd+3]],{20;30;45;55;60},1))</f>
        <v>60+ jaar</v>
      </c>
      <c r="G47" s="51">
        <f ca="1">Tableau1[[#This Row],[Leeftijd]]+5</f>
        <v>118</v>
      </c>
      <c r="H47" s="39" t="str">
        <f ca="1">INDEX({"20-30 jaar";"30-45 jaar";"45-55 jaar";"55-60 jaar";"60+ jaar"},MATCH(Tableau1[[#This Row],[Leeftijd+5]],{20;30;45;55;60},1))</f>
        <v>60+ jaar</v>
      </c>
      <c r="I47" s="59"/>
      <c r="J47" s="56"/>
      <c r="K47" s="56"/>
    </row>
    <row r="48" spans="1:11">
      <c r="A48" s="53"/>
      <c r="B48" s="55"/>
      <c r="C48" s="22">
        <f ca="1">INT((TODAY()-B48)/365.25)</f>
        <v>113</v>
      </c>
      <c r="D48" s="34" t="str">
        <f ca="1">INDEX({"15-20 jaar";"20-30 jaar";"30-45 jaar";"45-55 jaar";"55-60 jaar";"60+ jaar"},MATCH(Tableau1[[#This Row],[Leeftijd]],{15;20;30;45;55;60},1))</f>
        <v>60+ jaar</v>
      </c>
      <c r="E48" s="49">
        <f ca="1">Tableau1[[#This Row],[Leeftijd]]+3</f>
        <v>116</v>
      </c>
      <c r="F48" s="50" t="str">
        <f ca="1">INDEX({"20-30 jaar";"30-45 jaar";"45-55 jaar";"55-60 jaar";"60+ jaar"},MATCH(Tableau1[[#This Row],[Leeftijd+3]],{20;30;45;55;60},1))</f>
        <v>60+ jaar</v>
      </c>
      <c r="G48" s="51">
        <f ca="1">Tableau1[[#This Row],[Leeftijd]]+5</f>
        <v>118</v>
      </c>
      <c r="H48" s="39" t="str">
        <f ca="1">INDEX({"20-30 jaar";"30-45 jaar";"45-55 jaar";"55-60 jaar";"60+ jaar"},MATCH(Tableau1[[#This Row],[Leeftijd+5]],{20;30;45;55;60},1))</f>
        <v>60+ jaar</v>
      </c>
      <c r="I48" s="59"/>
      <c r="J48" s="56"/>
      <c r="K48" s="56"/>
    </row>
    <row r="49" spans="1:11">
      <c r="A49" s="53"/>
      <c r="B49" s="55"/>
      <c r="C49" s="22">
        <f ca="1">INT((TODAY()-B49)/365.25)</f>
        <v>113</v>
      </c>
      <c r="D49" s="34" t="str">
        <f ca="1">INDEX({"15-20 jaar";"20-30 jaar";"30-45 jaar";"45-55 jaar";"55-60 jaar";"60+ jaar"},MATCH(Tableau1[[#This Row],[Leeftijd]],{15;20;30;45;55;60},1))</f>
        <v>60+ jaar</v>
      </c>
      <c r="E49" s="49">
        <f ca="1">Tableau1[[#This Row],[Leeftijd]]+3</f>
        <v>116</v>
      </c>
      <c r="F49" s="50" t="str">
        <f ca="1">INDEX({"20-30 jaar";"30-45 jaar";"45-55 jaar";"55-60 jaar";"60+ jaar"},MATCH(Tableau1[[#This Row],[Leeftijd+3]],{20;30;45;55;60},1))</f>
        <v>60+ jaar</v>
      </c>
      <c r="G49" s="51">
        <f ca="1">Tableau1[[#This Row],[Leeftijd]]+5</f>
        <v>118</v>
      </c>
      <c r="H49" s="39" t="str">
        <f ca="1">INDEX({"20-30 jaar";"30-45 jaar";"45-55 jaar";"55-60 jaar";"60+ jaar"},MATCH(Tableau1[[#This Row],[Leeftijd+5]],{20;30;45;55;60},1))</f>
        <v>60+ jaar</v>
      </c>
      <c r="I49" s="59"/>
      <c r="J49" s="56"/>
      <c r="K49" s="56"/>
    </row>
    <row r="50" spans="1:11">
      <c r="A50" s="53"/>
      <c r="B50" s="55"/>
      <c r="C50" s="22">
        <f ca="1">INT((TODAY()-B50)/365.25)</f>
        <v>113</v>
      </c>
      <c r="D50" s="34" t="str">
        <f ca="1">INDEX({"15-20 jaar";"20-30 jaar";"30-45 jaar";"45-55 jaar";"55-60 jaar";"60+ jaar"},MATCH(Tableau1[[#This Row],[Leeftijd]],{15;20;30;45;55;60},1))</f>
        <v>60+ jaar</v>
      </c>
      <c r="E50" s="49">
        <f ca="1">Tableau1[[#This Row],[Leeftijd]]+3</f>
        <v>116</v>
      </c>
      <c r="F50" s="50" t="str">
        <f ca="1">INDEX({"20-30 jaar";"30-45 jaar";"45-55 jaar";"55-60 jaar";"60+ jaar"},MATCH(Tableau1[[#This Row],[Leeftijd+3]],{20;30;45;55;60},1))</f>
        <v>60+ jaar</v>
      </c>
      <c r="G50" s="51">
        <f ca="1">Tableau1[[#This Row],[Leeftijd]]+5</f>
        <v>118</v>
      </c>
      <c r="H50" s="39" t="str">
        <f ca="1">INDEX({"20-30 jaar";"30-45 jaar";"45-55 jaar";"55-60 jaar";"60+ jaar"},MATCH(Tableau1[[#This Row],[Leeftijd+5]],{20;30;45;55;60},1))</f>
        <v>60+ jaar</v>
      </c>
      <c r="I50" s="59"/>
      <c r="J50" s="56"/>
      <c r="K50" s="56"/>
    </row>
    <row r="51" spans="1:11">
      <c r="A51" s="53"/>
      <c r="B51" s="55"/>
      <c r="C51" s="22">
        <f ca="1">INT((TODAY()-B51)/365.25)</f>
        <v>113</v>
      </c>
      <c r="D51" s="34" t="str">
        <f ca="1">INDEX({"15-20 jaar";"20-30 jaar";"30-45 jaar";"45-55 jaar";"55-60 jaar";"60+ jaar"},MATCH(Tableau1[[#This Row],[Leeftijd]],{15;20;30;45;55;60},1))</f>
        <v>60+ jaar</v>
      </c>
      <c r="E51" s="49">
        <f ca="1">Tableau1[[#This Row],[Leeftijd]]+3</f>
        <v>116</v>
      </c>
      <c r="F51" s="50" t="str">
        <f ca="1">INDEX({"20-30 jaar";"30-45 jaar";"45-55 jaar";"55-60 jaar";"60+ jaar"},MATCH(Tableau1[[#This Row],[Leeftijd+3]],{20;30;45;55;60},1))</f>
        <v>60+ jaar</v>
      </c>
      <c r="G51" s="51">
        <f ca="1">Tableau1[[#This Row],[Leeftijd]]+5</f>
        <v>118</v>
      </c>
      <c r="H51" s="39" t="str">
        <f ca="1">INDEX({"20-30 jaar";"30-45 jaar";"45-55 jaar";"55-60 jaar";"60+ jaar"},MATCH(Tableau1[[#This Row],[Leeftijd+5]],{20;30;45;55;60},1))</f>
        <v>60+ jaar</v>
      </c>
      <c r="I51" s="59"/>
      <c r="J51" s="56"/>
      <c r="K51" s="56"/>
    </row>
    <row r="52" spans="1:11">
      <c r="A52" s="53"/>
      <c r="B52" s="55"/>
      <c r="C52" s="22">
        <f ca="1">INT((TODAY()-B52)/365.25)</f>
        <v>113</v>
      </c>
      <c r="D52" s="34" t="str">
        <f ca="1">INDEX({"15-20 jaar";"20-30 jaar";"30-45 jaar";"45-55 jaar";"55-60 jaar";"60+ jaar"},MATCH(Tableau1[[#This Row],[Leeftijd]],{15;20;30;45;55;60},1))</f>
        <v>60+ jaar</v>
      </c>
      <c r="E52" s="49">
        <f ca="1">Tableau1[[#This Row],[Leeftijd]]+3</f>
        <v>116</v>
      </c>
      <c r="F52" s="50" t="str">
        <f ca="1">INDEX({"20-30 jaar";"30-45 jaar";"45-55 jaar";"55-60 jaar";"60+ jaar"},MATCH(Tableau1[[#This Row],[Leeftijd+3]],{20;30;45;55;60},1))</f>
        <v>60+ jaar</v>
      </c>
      <c r="G52" s="51">
        <f ca="1">Tableau1[[#This Row],[Leeftijd]]+5</f>
        <v>118</v>
      </c>
      <c r="H52" s="39" t="str">
        <f ca="1">INDEX({"20-30 jaar";"30-45 jaar";"45-55 jaar";"55-60 jaar";"60+ jaar"},MATCH(Tableau1[[#This Row],[Leeftijd+5]],{20;30;45;55;60},1))</f>
        <v>60+ jaar</v>
      </c>
      <c r="I52" s="59"/>
      <c r="J52" s="56"/>
      <c r="K52" s="56"/>
    </row>
    <row r="53" spans="1:11">
      <c r="A53" s="53"/>
      <c r="B53" s="55"/>
      <c r="C53" s="22">
        <f ca="1">INT((TODAY()-B53)/365.25)</f>
        <v>113</v>
      </c>
      <c r="D53" s="34" t="str">
        <f ca="1">INDEX({"15-20 jaar";"20-30 jaar";"30-45 jaar";"45-55 jaar";"55-60 jaar";"60+ jaar"},MATCH(Tableau1[[#This Row],[Leeftijd]],{15;20;30;45;55;60},1))</f>
        <v>60+ jaar</v>
      </c>
      <c r="E53" s="49">
        <f ca="1">Tableau1[[#This Row],[Leeftijd]]+3</f>
        <v>116</v>
      </c>
      <c r="F53" s="50" t="str">
        <f ca="1">INDEX({"20-30 jaar";"30-45 jaar";"45-55 jaar";"55-60 jaar";"60+ jaar"},MATCH(Tableau1[[#This Row],[Leeftijd+3]],{20;30;45;55;60},1))</f>
        <v>60+ jaar</v>
      </c>
      <c r="G53" s="51">
        <f ca="1">Tableau1[[#This Row],[Leeftijd]]+5</f>
        <v>118</v>
      </c>
      <c r="H53" s="39" t="str">
        <f ca="1">INDEX({"20-30 jaar";"30-45 jaar";"45-55 jaar";"55-60 jaar";"60+ jaar"},MATCH(Tableau1[[#This Row],[Leeftijd+5]],{20;30;45;55;60},1))</f>
        <v>60+ jaar</v>
      </c>
      <c r="I53" s="59"/>
      <c r="J53" s="56"/>
      <c r="K53" s="56"/>
    </row>
    <row r="54" spans="1:11">
      <c r="A54" s="53"/>
      <c r="B54" s="55"/>
      <c r="C54" s="22">
        <f ca="1">INT((TODAY()-B54)/365.25)</f>
        <v>113</v>
      </c>
      <c r="D54" s="34" t="str">
        <f ca="1">INDEX({"15-20 jaar";"20-30 jaar";"30-45 jaar";"45-55 jaar";"55-60 jaar";"60+ jaar"},MATCH(Tableau1[[#This Row],[Leeftijd]],{15;20;30;45;55;60},1))</f>
        <v>60+ jaar</v>
      </c>
      <c r="E54" s="49">
        <f ca="1">Tableau1[[#This Row],[Leeftijd]]+3</f>
        <v>116</v>
      </c>
      <c r="F54" s="50" t="str">
        <f ca="1">INDEX({"20-30 jaar";"30-45 jaar";"45-55 jaar";"55-60 jaar";"60+ jaar"},MATCH(Tableau1[[#This Row],[Leeftijd+3]],{20;30;45;55;60},1))</f>
        <v>60+ jaar</v>
      </c>
      <c r="G54" s="51">
        <f ca="1">Tableau1[[#This Row],[Leeftijd]]+5</f>
        <v>118</v>
      </c>
      <c r="H54" s="39" t="str">
        <f ca="1">INDEX({"20-30 jaar";"30-45 jaar";"45-55 jaar";"55-60 jaar";"60+ jaar"},MATCH(Tableau1[[#This Row],[Leeftijd+5]],{20;30;45;55;60},1))</f>
        <v>60+ jaar</v>
      </c>
      <c r="I54" s="59"/>
      <c r="J54" s="56"/>
      <c r="K54" s="56"/>
    </row>
    <row r="55" spans="1:11">
      <c r="A55" s="53"/>
      <c r="B55" s="55"/>
      <c r="C55" s="22">
        <f ca="1">INT((TODAY()-B55)/365.25)</f>
        <v>113</v>
      </c>
      <c r="D55" s="34" t="str">
        <f ca="1">INDEX({"15-20 jaar";"20-30 jaar";"30-45 jaar";"45-55 jaar";"55-60 jaar";"60+ jaar"},MATCH(Tableau1[[#This Row],[Leeftijd]],{15;20;30;45;55;60},1))</f>
        <v>60+ jaar</v>
      </c>
      <c r="E55" s="49">
        <f ca="1">Tableau1[[#This Row],[Leeftijd]]+3</f>
        <v>116</v>
      </c>
      <c r="F55" s="50" t="str">
        <f ca="1">INDEX({"20-30 jaar";"30-45 jaar";"45-55 jaar";"55-60 jaar";"60+ jaar"},MATCH(Tableau1[[#This Row],[Leeftijd+3]],{20;30;45;55;60},1))</f>
        <v>60+ jaar</v>
      </c>
      <c r="G55" s="51">
        <f ca="1">Tableau1[[#This Row],[Leeftijd]]+5</f>
        <v>118</v>
      </c>
      <c r="H55" s="39" t="str">
        <f ca="1">INDEX({"20-30 jaar";"30-45 jaar";"45-55 jaar";"55-60 jaar";"60+ jaar"},MATCH(Tableau1[[#This Row],[Leeftijd+5]],{20;30;45;55;60},1))</f>
        <v>60+ jaar</v>
      </c>
      <c r="I55" s="59"/>
      <c r="J55" s="56"/>
      <c r="K55" s="56"/>
    </row>
    <row r="56" spans="1:11">
      <c r="A56" s="53"/>
      <c r="B56" s="55"/>
      <c r="C56" s="22">
        <f ca="1">INT((TODAY()-B56)/365.25)</f>
        <v>113</v>
      </c>
      <c r="D56" s="34" t="str">
        <f ca="1">INDEX({"15-20 jaar";"20-30 jaar";"30-45 jaar";"45-55 jaar";"55-60 jaar";"60+ jaar"},MATCH(Tableau1[[#This Row],[Leeftijd]],{15;20;30;45;55;60},1))</f>
        <v>60+ jaar</v>
      </c>
      <c r="E56" s="49">
        <f ca="1">Tableau1[[#This Row],[Leeftijd]]+3</f>
        <v>116</v>
      </c>
      <c r="F56" s="50" t="str">
        <f ca="1">INDEX({"20-30 jaar";"30-45 jaar";"45-55 jaar";"55-60 jaar";"60+ jaar"},MATCH(Tableau1[[#This Row],[Leeftijd+3]],{20;30;45;55;60},1))</f>
        <v>60+ jaar</v>
      </c>
      <c r="G56" s="51">
        <f ca="1">Tableau1[[#This Row],[Leeftijd]]+5</f>
        <v>118</v>
      </c>
      <c r="H56" s="39" t="str">
        <f ca="1">INDEX({"20-30 jaar";"30-45 jaar";"45-55 jaar";"55-60 jaar";"60+ jaar"},MATCH(Tableau1[[#This Row],[Leeftijd+5]],{20;30;45;55;60},1))</f>
        <v>60+ jaar</v>
      </c>
      <c r="I56" s="59"/>
      <c r="J56" s="56"/>
      <c r="K56" s="56"/>
    </row>
    <row r="57" spans="1:11">
      <c r="A57" s="53"/>
      <c r="B57" s="55"/>
      <c r="C57" s="22">
        <f ca="1">INT((TODAY()-B57)/365.25)</f>
        <v>113</v>
      </c>
      <c r="D57" s="34" t="str">
        <f ca="1">INDEX({"15-20 jaar";"20-30 jaar";"30-45 jaar";"45-55 jaar";"55-60 jaar";"60+ jaar"},MATCH(Tableau1[[#This Row],[Leeftijd]],{15;20;30;45;55;60},1))</f>
        <v>60+ jaar</v>
      </c>
      <c r="E57" s="49">
        <f ca="1">Tableau1[[#This Row],[Leeftijd]]+3</f>
        <v>116</v>
      </c>
      <c r="F57" s="50" t="str">
        <f ca="1">INDEX({"20-30 jaar";"30-45 jaar";"45-55 jaar";"55-60 jaar";"60+ jaar"},MATCH(Tableau1[[#This Row],[Leeftijd+3]],{20;30;45;55;60},1))</f>
        <v>60+ jaar</v>
      </c>
      <c r="G57" s="51">
        <f ca="1">Tableau1[[#This Row],[Leeftijd]]+5</f>
        <v>118</v>
      </c>
      <c r="H57" s="39" t="str">
        <f ca="1">INDEX({"20-30 jaar";"30-45 jaar";"45-55 jaar";"55-60 jaar";"60+ jaar"},MATCH(Tableau1[[#This Row],[Leeftijd+5]],{20;30;45;55;60},1))</f>
        <v>60+ jaar</v>
      </c>
      <c r="I57" s="59"/>
      <c r="J57" s="56"/>
      <c r="K57" s="56"/>
    </row>
    <row r="58" spans="1:11">
      <c r="A58" s="53"/>
      <c r="B58" s="55"/>
      <c r="C58" s="22">
        <f ca="1">INT((TODAY()-B58)/365.25)</f>
        <v>113</v>
      </c>
      <c r="D58" s="34" t="str">
        <f ca="1">INDEX({"15-20 jaar";"20-30 jaar";"30-45 jaar";"45-55 jaar";"55-60 jaar";"60+ jaar"},MATCH(Tableau1[[#This Row],[Leeftijd]],{15;20;30;45;55;60},1))</f>
        <v>60+ jaar</v>
      </c>
      <c r="E58" s="49">
        <f ca="1">Tableau1[[#This Row],[Leeftijd]]+3</f>
        <v>116</v>
      </c>
      <c r="F58" s="50" t="str">
        <f ca="1">INDEX({"20-30 jaar";"30-45 jaar";"45-55 jaar";"55-60 jaar";"60+ jaar"},MATCH(Tableau1[[#This Row],[Leeftijd+3]],{20;30;45;55;60},1))</f>
        <v>60+ jaar</v>
      </c>
      <c r="G58" s="51">
        <f ca="1">Tableau1[[#This Row],[Leeftijd]]+5</f>
        <v>118</v>
      </c>
      <c r="H58" s="39" t="str">
        <f ca="1">INDEX({"20-30 jaar";"30-45 jaar";"45-55 jaar";"55-60 jaar";"60+ jaar"},MATCH(Tableau1[[#This Row],[Leeftijd+5]],{20;30;45;55;60},1))</f>
        <v>60+ jaar</v>
      </c>
      <c r="I58" s="59"/>
      <c r="J58" s="56"/>
      <c r="K58" s="56"/>
    </row>
    <row r="59" spans="1:11">
      <c r="A59" s="53"/>
      <c r="B59" s="55"/>
      <c r="C59" s="22">
        <f ca="1">INT((TODAY()-B59)/365.25)</f>
        <v>113</v>
      </c>
      <c r="D59" s="34" t="str">
        <f ca="1">INDEX({"15-20 jaar";"20-30 jaar";"30-45 jaar";"45-55 jaar";"55-60 jaar";"60+ jaar"},MATCH(Tableau1[[#This Row],[Leeftijd]],{15;20;30;45;55;60},1))</f>
        <v>60+ jaar</v>
      </c>
      <c r="E59" s="49">
        <f ca="1">Tableau1[[#This Row],[Leeftijd]]+3</f>
        <v>116</v>
      </c>
      <c r="F59" s="50" t="str">
        <f ca="1">INDEX({"20-30 jaar";"30-45 jaar";"45-55 jaar";"55-60 jaar";"60+ jaar"},MATCH(Tableau1[[#This Row],[Leeftijd+3]],{20;30;45;55;60},1))</f>
        <v>60+ jaar</v>
      </c>
      <c r="G59" s="51">
        <f ca="1">Tableau1[[#This Row],[Leeftijd]]+5</f>
        <v>118</v>
      </c>
      <c r="H59" s="39" t="str">
        <f ca="1">INDEX({"20-30 jaar";"30-45 jaar";"45-55 jaar";"55-60 jaar";"60+ jaar"},MATCH(Tableau1[[#This Row],[Leeftijd+5]],{20;30;45;55;60},1))</f>
        <v>60+ jaar</v>
      </c>
      <c r="I59" s="59"/>
      <c r="J59" s="56"/>
      <c r="K59" s="56"/>
    </row>
    <row r="60" spans="1:11">
      <c r="A60" s="53"/>
      <c r="B60" s="55"/>
      <c r="C60" s="22">
        <f ca="1">INT((TODAY()-B60)/365.25)</f>
        <v>113</v>
      </c>
      <c r="D60" s="34" t="str">
        <f ca="1">INDEX({"15-20 jaar";"20-30 jaar";"30-45 jaar";"45-55 jaar";"55-60 jaar";"60+ jaar"},MATCH(Tableau1[[#This Row],[Leeftijd]],{15;20;30;45;55;60},1))</f>
        <v>60+ jaar</v>
      </c>
      <c r="E60" s="49">
        <f ca="1">Tableau1[[#This Row],[Leeftijd]]+3</f>
        <v>116</v>
      </c>
      <c r="F60" s="50" t="str">
        <f ca="1">INDEX({"20-30 jaar";"30-45 jaar";"45-55 jaar";"55-60 jaar";"60+ jaar"},MATCH(Tableau1[[#This Row],[Leeftijd+3]],{20;30;45;55;60},1))</f>
        <v>60+ jaar</v>
      </c>
      <c r="G60" s="51">
        <f ca="1">Tableau1[[#This Row],[Leeftijd]]+5</f>
        <v>118</v>
      </c>
      <c r="H60" s="39" t="str">
        <f ca="1">INDEX({"20-30 jaar";"30-45 jaar";"45-55 jaar";"55-60 jaar";"60+ jaar"},MATCH(Tableau1[[#This Row],[Leeftijd+5]],{20;30;45;55;60},1))</f>
        <v>60+ jaar</v>
      </c>
      <c r="I60" s="59"/>
      <c r="J60" s="56"/>
      <c r="K60" s="56"/>
    </row>
    <row r="61" spans="1:11">
      <c r="A61" s="53"/>
      <c r="B61" s="55"/>
      <c r="C61" s="22">
        <f ca="1">INT((TODAY()-B61)/365.25)</f>
        <v>113</v>
      </c>
      <c r="D61" s="34" t="str">
        <f ca="1">INDEX({"15-20 jaar";"20-30 jaar";"30-45 jaar";"45-55 jaar";"55-60 jaar";"60+ jaar"},MATCH(Tableau1[[#This Row],[Leeftijd]],{15;20;30;45;55;60},1))</f>
        <v>60+ jaar</v>
      </c>
      <c r="E61" s="49">
        <f ca="1">Tableau1[[#This Row],[Leeftijd]]+3</f>
        <v>116</v>
      </c>
      <c r="F61" s="50" t="str">
        <f ca="1">INDEX({"20-30 jaar";"30-45 jaar";"45-55 jaar";"55-60 jaar";"60+ jaar"},MATCH(Tableau1[[#This Row],[Leeftijd+3]],{20;30;45;55;60},1))</f>
        <v>60+ jaar</v>
      </c>
      <c r="G61" s="51">
        <f ca="1">Tableau1[[#This Row],[Leeftijd]]+5</f>
        <v>118</v>
      </c>
      <c r="H61" s="39" t="str">
        <f ca="1">INDEX({"20-30 jaar";"30-45 jaar";"45-55 jaar";"55-60 jaar";"60+ jaar"},MATCH(Tableau1[[#This Row],[Leeftijd+5]],{20;30;45;55;60},1))</f>
        <v>60+ jaar</v>
      </c>
      <c r="I61" s="59"/>
      <c r="J61" s="56"/>
      <c r="K61" s="56"/>
    </row>
    <row r="62" spans="1:11">
      <c r="A62" s="53"/>
      <c r="B62" s="55"/>
      <c r="C62" s="22">
        <f ca="1">INT((TODAY()-B62)/365.25)</f>
        <v>113</v>
      </c>
      <c r="D62" s="34" t="str">
        <f ca="1">INDEX({"15-20 jaar";"20-30 jaar";"30-45 jaar";"45-55 jaar";"55-60 jaar";"60+ jaar"},MATCH(Tableau1[[#This Row],[Leeftijd]],{15;20;30;45;55;60},1))</f>
        <v>60+ jaar</v>
      </c>
      <c r="E62" s="49">
        <f ca="1">Tableau1[[#This Row],[Leeftijd]]+3</f>
        <v>116</v>
      </c>
      <c r="F62" s="50" t="str">
        <f ca="1">INDEX({"20-30 jaar";"30-45 jaar";"45-55 jaar";"55-60 jaar";"60+ jaar"},MATCH(Tableau1[[#This Row],[Leeftijd+3]],{20;30;45;55;60},1))</f>
        <v>60+ jaar</v>
      </c>
      <c r="G62" s="51">
        <f ca="1">Tableau1[[#This Row],[Leeftijd]]+5</f>
        <v>118</v>
      </c>
      <c r="H62" s="39" t="str">
        <f ca="1">INDEX({"20-30 jaar";"30-45 jaar";"45-55 jaar";"55-60 jaar";"60+ jaar"},MATCH(Tableau1[[#This Row],[Leeftijd+5]],{20;30;45;55;60},1))</f>
        <v>60+ jaar</v>
      </c>
      <c r="I62" s="59"/>
      <c r="J62" s="56"/>
      <c r="K62" s="56"/>
    </row>
    <row r="63" spans="1:11">
      <c r="A63" s="53"/>
      <c r="B63" s="55"/>
      <c r="C63" s="22">
        <f ca="1">INT((TODAY()-B63)/365.25)</f>
        <v>113</v>
      </c>
      <c r="D63" s="34" t="str">
        <f ca="1">INDEX({"15-20 jaar";"20-30 jaar";"30-45 jaar";"45-55 jaar";"55-60 jaar";"60+ jaar"},MATCH(Tableau1[[#This Row],[Leeftijd]],{15;20;30;45;55;60},1))</f>
        <v>60+ jaar</v>
      </c>
      <c r="E63" s="49">
        <f ca="1">Tableau1[[#This Row],[Leeftijd]]+3</f>
        <v>116</v>
      </c>
      <c r="F63" s="50" t="str">
        <f ca="1">INDEX({"20-30 jaar";"30-45 jaar";"45-55 jaar";"55-60 jaar";"60+ jaar"},MATCH(Tableau1[[#This Row],[Leeftijd+3]],{20;30;45;55;60},1))</f>
        <v>60+ jaar</v>
      </c>
      <c r="G63" s="51">
        <f ca="1">Tableau1[[#This Row],[Leeftijd]]+5</f>
        <v>118</v>
      </c>
      <c r="H63" s="39" t="str">
        <f ca="1">INDEX({"20-30 jaar";"30-45 jaar";"45-55 jaar";"55-60 jaar";"60+ jaar"},MATCH(Tableau1[[#This Row],[Leeftijd+5]],{20;30;45;55;60},1))</f>
        <v>60+ jaar</v>
      </c>
      <c r="I63" s="59"/>
      <c r="J63" s="56"/>
      <c r="K63" s="56"/>
    </row>
    <row r="64" spans="1:11">
      <c r="A64" s="53"/>
      <c r="B64" s="55"/>
      <c r="C64" s="22">
        <f ca="1">INT((TODAY()-B64)/365.25)</f>
        <v>113</v>
      </c>
      <c r="D64" s="34" t="str">
        <f ca="1">INDEX({"15-20 jaar";"20-30 jaar";"30-45 jaar";"45-55 jaar";"55-60 jaar";"60+ jaar"},MATCH(Tableau1[[#This Row],[Leeftijd]],{15;20;30;45;55;60},1))</f>
        <v>60+ jaar</v>
      </c>
      <c r="E64" s="49">
        <f ca="1">Tableau1[[#This Row],[Leeftijd]]+3</f>
        <v>116</v>
      </c>
      <c r="F64" s="50" t="str">
        <f ca="1">INDEX({"20-30 jaar";"30-45 jaar";"45-55 jaar";"55-60 jaar";"60+ jaar"},MATCH(Tableau1[[#This Row],[Leeftijd+3]],{20;30;45;55;60},1))</f>
        <v>60+ jaar</v>
      </c>
      <c r="G64" s="51">
        <f ca="1">Tableau1[[#This Row],[Leeftijd]]+5</f>
        <v>118</v>
      </c>
      <c r="H64" s="39" t="str">
        <f ca="1">INDEX({"20-30 jaar";"30-45 jaar";"45-55 jaar";"55-60 jaar";"60+ jaar"},MATCH(Tableau1[[#This Row],[Leeftijd+5]],{20;30;45;55;60},1))</f>
        <v>60+ jaar</v>
      </c>
      <c r="I64" s="59"/>
      <c r="J64" s="56"/>
      <c r="K64" s="56"/>
    </row>
    <row r="65" spans="1:11">
      <c r="A65" s="53"/>
      <c r="B65" s="55"/>
      <c r="C65" s="22">
        <f ca="1">INT((TODAY()-B65)/365.25)</f>
        <v>113</v>
      </c>
      <c r="D65" s="34" t="str">
        <f ca="1">INDEX({"15-20 jaar";"20-30 jaar";"30-45 jaar";"45-55 jaar";"55-60 jaar";"60+ jaar"},MATCH(Tableau1[[#This Row],[Leeftijd]],{15;20;30;45;55;60},1))</f>
        <v>60+ jaar</v>
      </c>
      <c r="E65" s="49">
        <f ca="1">Tableau1[[#This Row],[Leeftijd]]+3</f>
        <v>116</v>
      </c>
      <c r="F65" s="50" t="str">
        <f ca="1">INDEX({"20-30 jaar";"30-45 jaar";"45-55 jaar";"55-60 jaar";"60+ jaar"},MATCH(Tableau1[[#This Row],[Leeftijd+3]],{20;30;45;55;60},1))</f>
        <v>60+ jaar</v>
      </c>
      <c r="G65" s="51">
        <f ca="1">Tableau1[[#This Row],[Leeftijd]]+5</f>
        <v>118</v>
      </c>
      <c r="H65" s="39" t="str">
        <f ca="1">INDEX({"20-30 jaar";"30-45 jaar";"45-55 jaar";"55-60 jaar";"60+ jaar"},MATCH(Tableau1[[#This Row],[Leeftijd+5]],{20;30;45;55;60},1))</f>
        <v>60+ jaar</v>
      </c>
      <c r="I65" s="59"/>
      <c r="J65" s="56"/>
      <c r="K65" s="56"/>
    </row>
    <row r="66" spans="1:11">
      <c r="A66" s="53"/>
      <c r="B66" s="55"/>
      <c r="C66" s="22">
        <f ca="1">INT((TODAY()-B66)/365.25)</f>
        <v>113</v>
      </c>
      <c r="D66" s="34" t="str">
        <f ca="1">INDEX({"15-20 jaar";"20-30 jaar";"30-45 jaar";"45-55 jaar";"55-60 jaar";"60+ jaar"},MATCH(Tableau1[[#This Row],[Leeftijd]],{15;20;30;45;55;60},1))</f>
        <v>60+ jaar</v>
      </c>
      <c r="E66" s="49">
        <f ca="1">Tableau1[[#This Row],[Leeftijd]]+3</f>
        <v>116</v>
      </c>
      <c r="F66" s="50" t="str">
        <f ca="1">INDEX({"20-30 jaar";"30-45 jaar";"45-55 jaar";"55-60 jaar";"60+ jaar"},MATCH(Tableau1[[#This Row],[Leeftijd+3]],{20;30;45;55;60},1))</f>
        <v>60+ jaar</v>
      </c>
      <c r="G66" s="51">
        <f ca="1">Tableau1[[#This Row],[Leeftijd]]+5</f>
        <v>118</v>
      </c>
      <c r="H66" s="39" t="str">
        <f ca="1">INDEX({"20-30 jaar";"30-45 jaar";"45-55 jaar";"55-60 jaar";"60+ jaar"},MATCH(Tableau1[[#This Row],[Leeftijd+5]],{20;30;45;55;60},1))</f>
        <v>60+ jaar</v>
      </c>
      <c r="I66" s="59"/>
      <c r="J66" s="56"/>
      <c r="K66" s="56"/>
    </row>
    <row r="67" spans="1:11">
      <c r="A67" s="53"/>
      <c r="B67" s="55"/>
      <c r="C67" s="22">
        <f ca="1">INT((TODAY()-B67)/365.25)</f>
        <v>113</v>
      </c>
      <c r="D67" s="34" t="str">
        <f ca="1">INDEX({"15-20 jaar";"20-30 jaar";"30-45 jaar";"45-55 jaar";"55-60 jaar";"60+ jaar"},MATCH(Tableau1[[#This Row],[Leeftijd]],{15;20;30;45;55;60},1))</f>
        <v>60+ jaar</v>
      </c>
      <c r="E67" s="49">
        <f ca="1">Tableau1[[#This Row],[Leeftijd]]+3</f>
        <v>116</v>
      </c>
      <c r="F67" s="50" t="str">
        <f ca="1">INDEX({"20-30 jaar";"30-45 jaar";"45-55 jaar";"55-60 jaar";"60+ jaar"},MATCH(Tableau1[[#This Row],[Leeftijd+3]],{20;30;45;55;60},1))</f>
        <v>60+ jaar</v>
      </c>
      <c r="G67" s="51">
        <f ca="1">Tableau1[[#This Row],[Leeftijd]]+5</f>
        <v>118</v>
      </c>
      <c r="H67" s="39" t="str">
        <f ca="1">INDEX({"20-30 jaar";"30-45 jaar";"45-55 jaar";"55-60 jaar";"60+ jaar"},MATCH(Tableau1[[#This Row],[Leeftijd+5]],{20;30;45;55;60},1))</f>
        <v>60+ jaar</v>
      </c>
      <c r="I67" s="59"/>
      <c r="J67" s="56"/>
      <c r="K67" s="56"/>
    </row>
    <row r="68" spans="1:11">
      <c r="A68" s="53"/>
      <c r="B68" s="55"/>
      <c r="C68" s="22">
        <f ca="1">INT((TODAY()-B68)/365.25)</f>
        <v>113</v>
      </c>
      <c r="D68" s="34" t="str">
        <f ca="1">INDEX({"15-20 jaar";"20-30 jaar";"30-45 jaar";"45-55 jaar";"55-60 jaar";"60+ jaar"},MATCH(Tableau1[[#This Row],[Leeftijd]],{15;20;30;45;55;60},1))</f>
        <v>60+ jaar</v>
      </c>
      <c r="E68" s="49">
        <f ca="1">Tableau1[[#This Row],[Leeftijd]]+3</f>
        <v>116</v>
      </c>
      <c r="F68" s="50" t="str">
        <f ca="1">INDEX({"20-30 jaar";"30-45 jaar";"45-55 jaar";"55-60 jaar";"60+ jaar"},MATCH(Tableau1[[#This Row],[Leeftijd+3]],{20;30;45;55;60},1))</f>
        <v>60+ jaar</v>
      </c>
      <c r="G68" s="51">
        <f ca="1">Tableau1[[#This Row],[Leeftijd]]+5</f>
        <v>118</v>
      </c>
      <c r="H68" s="39" t="str">
        <f ca="1">INDEX({"20-30 jaar";"30-45 jaar";"45-55 jaar";"55-60 jaar";"60+ jaar"},MATCH(Tableau1[[#This Row],[Leeftijd+5]],{20;30;45;55;60},1))</f>
        <v>60+ jaar</v>
      </c>
      <c r="I68" s="59"/>
      <c r="J68" s="56"/>
      <c r="K68" s="56"/>
    </row>
    <row r="69" spans="1:11">
      <c r="A69" s="53"/>
      <c r="B69" s="55"/>
      <c r="C69" s="22">
        <f ca="1">INT((TODAY()-B69)/365.25)</f>
        <v>113</v>
      </c>
      <c r="D69" s="34" t="str">
        <f ca="1">INDEX({"15-20 jaar";"20-30 jaar";"30-45 jaar";"45-55 jaar";"55-60 jaar";"60+ jaar"},MATCH(Tableau1[[#This Row],[Leeftijd]],{15;20;30;45;55;60},1))</f>
        <v>60+ jaar</v>
      </c>
      <c r="E69" s="49">
        <f ca="1">Tableau1[[#This Row],[Leeftijd]]+3</f>
        <v>116</v>
      </c>
      <c r="F69" s="50" t="str">
        <f ca="1">INDEX({"20-30 jaar";"30-45 jaar";"45-55 jaar";"55-60 jaar";"60+ jaar"},MATCH(Tableau1[[#This Row],[Leeftijd+3]],{20;30;45;55;60},1))</f>
        <v>60+ jaar</v>
      </c>
      <c r="G69" s="51">
        <f ca="1">Tableau1[[#This Row],[Leeftijd]]+5</f>
        <v>118</v>
      </c>
      <c r="H69" s="39" t="str">
        <f ca="1">INDEX({"20-30 jaar";"30-45 jaar";"45-55 jaar";"55-60 jaar";"60+ jaar"},MATCH(Tableau1[[#This Row],[Leeftijd+5]],{20;30;45;55;60},1))</f>
        <v>60+ jaar</v>
      </c>
      <c r="I69" s="59"/>
      <c r="J69" s="56"/>
      <c r="K69" s="56"/>
    </row>
    <row r="70" spans="1:11">
      <c r="A70" s="53"/>
      <c r="B70" s="55"/>
      <c r="C70" s="22">
        <f ca="1">INT((TODAY()-B70)/365.25)</f>
        <v>113</v>
      </c>
      <c r="D70" s="34" t="str">
        <f ca="1">INDEX({"15-20 jaar";"20-30 jaar";"30-45 jaar";"45-55 jaar";"55-60 jaar";"60+ jaar"},MATCH(Tableau1[[#This Row],[Leeftijd]],{15;20;30;45;55;60},1))</f>
        <v>60+ jaar</v>
      </c>
      <c r="E70" s="49">
        <f ca="1">Tableau1[[#This Row],[Leeftijd]]+3</f>
        <v>116</v>
      </c>
      <c r="F70" s="50" t="str">
        <f ca="1">INDEX({"20-30 jaar";"30-45 jaar";"45-55 jaar";"55-60 jaar";"60+ jaar"},MATCH(Tableau1[[#This Row],[Leeftijd+3]],{20;30;45;55;60},1))</f>
        <v>60+ jaar</v>
      </c>
      <c r="G70" s="51">
        <f ca="1">Tableau1[[#This Row],[Leeftijd]]+5</f>
        <v>118</v>
      </c>
      <c r="H70" s="39" t="str">
        <f ca="1">INDEX({"20-30 jaar";"30-45 jaar";"45-55 jaar";"55-60 jaar";"60+ jaar"},MATCH(Tableau1[[#This Row],[Leeftijd+5]],{20;30;45;55;60},1))</f>
        <v>60+ jaar</v>
      </c>
      <c r="I70" s="59"/>
      <c r="J70" s="56"/>
      <c r="K70" s="56"/>
    </row>
    <row r="71" spans="1:11">
      <c r="A71" s="53"/>
      <c r="B71" s="55"/>
      <c r="C71" s="22">
        <f ca="1">INT((TODAY()-B71)/365.25)</f>
        <v>113</v>
      </c>
      <c r="D71" s="34" t="str">
        <f ca="1">INDEX({"15-20 jaar";"20-30 jaar";"30-45 jaar";"45-55 jaar";"55-60 jaar";"60+ jaar"},MATCH(Tableau1[[#This Row],[Leeftijd]],{15;20;30;45;55;60},1))</f>
        <v>60+ jaar</v>
      </c>
      <c r="E71" s="49">
        <f ca="1">Tableau1[[#This Row],[Leeftijd]]+3</f>
        <v>116</v>
      </c>
      <c r="F71" s="50" t="str">
        <f ca="1">INDEX({"20-30 jaar";"30-45 jaar";"45-55 jaar";"55-60 jaar";"60+ jaar"},MATCH(Tableau1[[#This Row],[Leeftijd+3]],{20;30;45;55;60},1))</f>
        <v>60+ jaar</v>
      </c>
      <c r="G71" s="51">
        <f ca="1">Tableau1[[#This Row],[Leeftijd]]+5</f>
        <v>118</v>
      </c>
      <c r="H71" s="39" t="str">
        <f ca="1">INDEX({"20-30 jaar";"30-45 jaar";"45-55 jaar";"55-60 jaar";"60+ jaar"},MATCH(Tableau1[[#This Row],[Leeftijd+5]],{20;30;45;55;60},1))</f>
        <v>60+ jaar</v>
      </c>
      <c r="I71" s="59"/>
      <c r="J71" s="56"/>
      <c r="K71" s="56"/>
    </row>
    <row r="72" spans="1:11">
      <c r="A72" s="53"/>
      <c r="B72" s="55"/>
      <c r="C72" s="22">
        <f ca="1">INT((TODAY()-B72)/365.25)</f>
        <v>113</v>
      </c>
      <c r="D72" s="34" t="str">
        <f ca="1">INDEX({"15-20 jaar";"20-30 jaar";"30-45 jaar";"45-55 jaar";"55-60 jaar";"60+ jaar"},MATCH(Tableau1[[#This Row],[Leeftijd]],{15;20;30;45;55;60},1))</f>
        <v>60+ jaar</v>
      </c>
      <c r="E72" s="49">
        <f ca="1">Tableau1[[#This Row],[Leeftijd]]+3</f>
        <v>116</v>
      </c>
      <c r="F72" s="50" t="str">
        <f ca="1">INDEX({"20-30 jaar";"30-45 jaar";"45-55 jaar";"55-60 jaar";"60+ jaar"},MATCH(Tableau1[[#This Row],[Leeftijd+3]],{20;30;45;55;60},1))</f>
        <v>60+ jaar</v>
      </c>
      <c r="G72" s="51">
        <f ca="1">Tableau1[[#This Row],[Leeftijd]]+5</f>
        <v>118</v>
      </c>
      <c r="H72" s="39" t="str">
        <f ca="1">INDEX({"20-30 jaar";"30-45 jaar";"45-55 jaar";"55-60 jaar";"60+ jaar"},MATCH(Tableau1[[#This Row],[Leeftijd+5]],{20;30;45;55;60},1))</f>
        <v>60+ jaar</v>
      </c>
      <c r="I72" s="59"/>
      <c r="J72" s="56"/>
      <c r="K72" s="56"/>
    </row>
    <row r="73" spans="1:11">
      <c r="A73" s="53"/>
      <c r="B73" s="55"/>
      <c r="C73" s="22">
        <f ca="1">INT((TODAY()-B73)/365.25)</f>
        <v>113</v>
      </c>
      <c r="D73" s="34" t="str">
        <f ca="1">INDEX({"15-20 jaar";"20-30 jaar";"30-45 jaar";"45-55 jaar";"55-60 jaar";"60+ jaar"},MATCH(Tableau1[[#This Row],[Leeftijd]],{15;20;30;45;55;60},1))</f>
        <v>60+ jaar</v>
      </c>
      <c r="E73" s="49">
        <f ca="1">Tableau1[[#This Row],[Leeftijd]]+3</f>
        <v>116</v>
      </c>
      <c r="F73" s="50" t="str">
        <f ca="1">INDEX({"20-30 jaar";"30-45 jaar";"45-55 jaar";"55-60 jaar";"60+ jaar"},MATCH(Tableau1[[#This Row],[Leeftijd+3]],{20;30;45;55;60},1))</f>
        <v>60+ jaar</v>
      </c>
      <c r="G73" s="51">
        <f ca="1">Tableau1[[#This Row],[Leeftijd]]+5</f>
        <v>118</v>
      </c>
      <c r="H73" s="39" t="str">
        <f ca="1">INDEX({"20-30 jaar";"30-45 jaar";"45-55 jaar";"55-60 jaar";"60+ jaar"},MATCH(Tableau1[[#This Row],[Leeftijd+5]],{20;30;45;55;60},1))</f>
        <v>60+ jaar</v>
      </c>
      <c r="I73" s="59"/>
      <c r="J73" s="56"/>
      <c r="K73" s="56"/>
    </row>
    <row r="74" spans="1:11">
      <c r="A74" s="53"/>
      <c r="B74" s="55"/>
      <c r="C74" s="22">
        <f ca="1">INT((TODAY()-B74)/365.25)</f>
        <v>113</v>
      </c>
      <c r="D74" s="34" t="str">
        <f ca="1">INDEX({"15-20 jaar";"20-30 jaar";"30-45 jaar";"45-55 jaar";"55-60 jaar";"60+ jaar"},MATCH(Tableau1[[#This Row],[Leeftijd]],{15;20;30;45;55;60},1))</f>
        <v>60+ jaar</v>
      </c>
      <c r="E74" s="49">
        <f ca="1">Tableau1[[#This Row],[Leeftijd]]+3</f>
        <v>116</v>
      </c>
      <c r="F74" s="50" t="str">
        <f ca="1">INDEX({"20-30 jaar";"30-45 jaar";"45-55 jaar";"55-60 jaar";"60+ jaar"},MATCH(Tableau1[[#This Row],[Leeftijd+3]],{20;30;45;55;60},1))</f>
        <v>60+ jaar</v>
      </c>
      <c r="G74" s="51">
        <f ca="1">Tableau1[[#This Row],[Leeftijd]]+5</f>
        <v>118</v>
      </c>
      <c r="H74" s="39" t="str">
        <f ca="1">INDEX({"20-30 jaar";"30-45 jaar";"45-55 jaar";"55-60 jaar";"60+ jaar"},MATCH(Tableau1[[#This Row],[Leeftijd+5]],{20;30;45;55;60},1))</f>
        <v>60+ jaar</v>
      </c>
      <c r="I74" s="59"/>
      <c r="J74" s="56"/>
      <c r="K74" s="56"/>
    </row>
    <row r="75" spans="1:11">
      <c r="A75" s="53"/>
      <c r="B75" s="55"/>
      <c r="C75" s="22">
        <f ca="1">INT((TODAY()-B75)/365.25)</f>
        <v>113</v>
      </c>
      <c r="D75" s="34" t="str">
        <f ca="1">INDEX({"15-20 jaar";"20-30 jaar";"30-45 jaar";"45-55 jaar";"55-60 jaar";"60+ jaar"},MATCH(Tableau1[[#This Row],[Leeftijd]],{15;20;30;45;55;60},1))</f>
        <v>60+ jaar</v>
      </c>
      <c r="E75" s="49">
        <f ca="1">Tableau1[[#This Row],[Leeftijd]]+3</f>
        <v>116</v>
      </c>
      <c r="F75" s="50" t="str">
        <f ca="1">INDEX({"20-30 jaar";"30-45 jaar";"45-55 jaar";"55-60 jaar";"60+ jaar"},MATCH(Tableau1[[#This Row],[Leeftijd+3]],{20;30;45;55;60},1))</f>
        <v>60+ jaar</v>
      </c>
      <c r="G75" s="51">
        <f ca="1">Tableau1[[#This Row],[Leeftijd]]+5</f>
        <v>118</v>
      </c>
      <c r="H75" s="39" t="str">
        <f ca="1">INDEX({"20-30 jaar";"30-45 jaar";"45-55 jaar";"55-60 jaar";"60+ jaar"},MATCH(Tableau1[[#This Row],[Leeftijd+5]],{20;30;45;55;60},1))</f>
        <v>60+ jaar</v>
      </c>
      <c r="I75" s="59"/>
      <c r="J75" s="56"/>
      <c r="K75" s="56"/>
    </row>
    <row r="76" spans="1:11">
      <c r="A76" s="53"/>
      <c r="B76" s="55"/>
      <c r="C76" s="22">
        <f ca="1">INT((TODAY()-B76)/365.25)</f>
        <v>113</v>
      </c>
      <c r="D76" s="34" t="str">
        <f ca="1">INDEX({"15-20 jaar";"20-30 jaar";"30-45 jaar";"45-55 jaar";"55-60 jaar";"60+ jaar"},MATCH(Tableau1[[#This Row],[Leeftijd]],{15;20;30;45;55;60},1))</f>
        <v>60+ jaar</v>
      </c>
      <c r="E76" s="49">
        <f ca="1">Tableau1[[#This Row],[Leeftijd]]+3</f>
        <v>116</v>
      </c>
      <c r="F76" s="50" t="str">
        <f ca="1">INDEX({"20-30 jaar";"30-45 jaar";"45-55 jaar";"55-60 jaar";"60+ jaar"},MATCH(Tableau1[[#This Row],[Leeftijd+3]],{20;30;45;55;60},1))</f>
        <v>60+ jaar</v>
      </c>
      <c r="G76" s="51">
        <f ca="1">Tableau1[[#This Row],[Leeftijd]]+5</f>
        <v>118</v>
      </c>
      <c r="H76" s="39" t="str">
        <f ca="1">INDEX({"20-30 jaar";"30-45 jaar";"45-55 jaar";"55-60 jaar";"60+ jaar"},MATCH(Tableau1[[#This Row],[Leeftijd+5]],{20;30;45;55;60},1))</f>
        <v>60+ jaar</v>
      </c>
      <c r="I76" s="59"/>
      <c r="J76" s="56"/>
      <c r="K76" s="56"/>
    </row>
    <row r="77" spans="1:11">
      <c r="A77" s="53"/>
      <c r="B77" s="55"/>
      <c r="C77" s="22">
        <f ca="1">INT((TODAY()-B77)/365.25)</f>
        <v>113</v>
      </c>
      <c r="D77" s="34" t="str">
        <f ca="1">INDEX({"15-20 jaar";"20-30 jaar";"30-45 jaar";"45-55 jaar";"55-60 jaar";"60+ jaar"},MATCH(Tableau1[[#This Row],[Leeftijd]],{15;20;30;45;55;60},1))</f>
        <v>60+ jaar</v>
      </c>
      <c r="E77" s="49">
        <f ca="1">Tableau1[[#This Row],[Leeftijd]]+3</f>
        <v>116</v>
      </c>
      <c r="F77" s="50" t="str">
        <f ca="1">INDEX({"20-30 jaar";"30-45 jaar";"45-55 jaar";"55-60 jaar";"60+ jaar"},MATCH(Tableau1[[#This Row],[Leeftijd+3]],{20;30;45;55;60},1))</f>
        <v>60+ jaar</v>
      </c>
      <c r="G77" s="51">
        <f ca="1">Tableau1[[#This Row],[Leeftijd]]+5</f>
        <v>118</v>
      </c>
      <c r="H77" s="39" t="str">
        <f ca="1">INDEX({"20-30 jaar";"30-45 jaar";"45-55 jaar";"55-60 jaar";"60+ jaar"},MATCH(Tableau1[[#This Row],[Leeftijd+5]],{20;30;45;55;60},1))</f>
        <v>60+ jaar</v>
      </c>
      <c r="I77" s="59"/>
      <c r="J77" s="56"/>
      <c r="K77" s="56"/>
    </row>
    <row r="78" spans="1:11">
      <c r="A78" s="53"/>
      <c r="B78" s="55"/>
      <c r="C78" s="22">
        <f ca="1">INT((TODAY()-B78)/365.25)</f>
        <v>113</v>
      </c>
      <c r="D78" s="34" t="str">
        <f ca="1">INDEX({"15-20 jaar";"20-30 jaar";"30-45 jaar";"45-55 jaar";"55-60 jaar";"60+ jaar"},MATCH(Tableau1[[#This Row],[Leeftijd]],{15;20;30;45;55;60},1))</f>
        <v>60+ jaar</v>
      </c>
      <c r="E78" s="49">
        <f ca="1">Tableau1[[#This Row],[Leeftijd]]+3</f>
        <v>116</v>
      </c>
      <c r="F78" s="50" t="str">
        <f ca="1">INDEX({"20-30 jaar";"30-45 jaar";"45-55 jaar";"55-60 jaar";"60+ jaar"},MATCH(Tableau1[[#This Row],[Leeftijd+3]],{20;30;45;55;60},1))</f>
        <v>60+ jaar</v>
      </c>
      <c r="G78" s="51">
        <f ca="1">Tableau1[[#This Row],[Leeftijd]]+5</f>
        <v>118</v>
      </c>
      <c r="H78" s="39" t="str">
        <f ca="1">INDEX({"20-30 jaar";"30-45 jaar";"45-55 jaar";"55-60 jaar";"60+ jaar"},MATCH(Tableau1[[#This Row],[Leeftijd+5]],{20;30;45;55;60},1))</f>
        <v>60+ jaar</v>
      </c>
      <c r="I78" s="59"/>
      <c r="J78" s="56"/>
      <c r="K78" s="56"/>
    </row>
    <row r="79" spans="1:11">
      <c r="A79" s="53"/>
      <c r="B79" s="55"/>
      <c r="C79" s="22">
        <f ca="1">INT((TODAY()-B79)/365.25)</f>
        <v>113</v>
      </c>
      <c r="D79" s="34" t="str">
        <f ca="1">INDEX({"15-20 jaar";"20-30 jaar";"30-45 jaar";"45-55 jaar";"55-60 jaar";"60+ jaar"},MATCH(Tableau1[[#This Row],[Leeftijd]],{15;20;30;45;55;60},1))</f>
        <v>60+ jaar</v>
      </c>
      <c r="E79" s="49">
        <f ca="1">Tableau1[[#This Row],[Leeftijd]]+3</f>
        <v>116</v>
      </c>
      <c r="F79" s="50" t="str">
        <f ca="1">INDEX({"20-30 jaar";"30-45 jaar";"45-55 jaar";"55-60 jaar";"60+ jaar"},MATCH(Tableau1[[#This Row],[Leeftijd+3]],{20;30;45;55;60},1))</f>
        <v>60+ jaar</v>
      </c>
      <c r="G79" s="51">
        <f ca="1">Tableau1[[#This Row],[Leeftijd]]+5</f>
        <v>118</v>
      </c>
      <c r="H79" s="39" t="str">
        <f ca="1">INDEX({"20-30 jaar";"30-45 jaar";"45-55 jaar";"55-60 jaar";"60+ jaar"},MATCH(Tableau1[[#This Row],[Leeftijd+5]],{20;30;45;55;60},1))</f>
        <v>60+ jaar</v>
      </c>
      <c r="I79" s="59"/>
      <c r="J79" s="56"/>
      <c r="K79" s="56"/>
    </row>
    <row r="80" spans="1:11">
      <c r="A80" s="53"/>
      <c r="B80" s="55"/>
      <c r="C80" s="22">
        <f ca="1">INT((TODAY()-B80)/365.25)</f>
        <v>113</v>
      </c>
      <c r="D80" s="34" t="str">
        <f ca="1">INDEX({"15-20 jaar";"20-30 jaar";"30-45 jaar";"45-55 jaar";"55-60 jaar";"60+ jaar"},MATCH(Tableau1[[#This Row],[Leeftijd]],{15;20;30;45;55;60},1))</f>
        <v>60+ jaar</v>
      </c>
      <c r="E80" s="49">
        <f ca="1">Tableau1[[#This Row],[Leeftijd]]+3</f>
        <v>116</v>
      </c>
      <c r="F80" s="50" t="str">
        <f ca="1">INDEX({"20-30 jaar";"30-45 jaar";"45-55 jaar";"55-60 jaar";"60+ jaar"},MATCH(Tableau1[[#This Row],[Leeftijd+3]],{20;30;45;55;60},1))</f>
        <v>60+ jaar</v>
      </c>
      <c r="G80" s="51">
        <f ca="1">Tableau1[[#This Row],[Leeftijd]]+5</f>
        <v>118</v>
      </c>
      <c r="H80" s="39" t="str">
        <f ca="1">INDEX({"20-30 jaar";"30-45 jaar";"45-55 jaar";"55-60 jaar";"60+ jaar"},MATCH(Tableau1[[#This Row],[Leeftijd+5]],{20;30;45;55;60},1))</f>
        <v>60+ jaar</v>
      </c>
      <c r="I80" s="59"/>
      <c r="J80" s="56"/>
      <c r="K80" s="56"/>
    </row>
    <row r="81" spans="1:11">
      <c r="A81" s="53"/>
      <c r="B81" s="55"/>
      <c r="C81" s="22">
        <f ca="1">INT((TODAY()-B81)/365.25)</f>
        <v>113</v>
      </c>
      <c r="D81" s="34" t="str">
        <f ca="1">INDEX({"15-20 jaar";"20-30 jaar";"30-45 jaar";"45-55 jaar";"55-60 jaar";"60+ jaar"},MATCH(Tableau1[[#This Row],[Leeftijd]],{15;20;30;45;55;60},1))</f>
        <v>60+ jaar</v>
      </c>
      <c r="E81" s="49">
        <f ca="1">Tableau1[[#This Row],[Leeftijd]]+3</f>
        <v>116</v>
      </c>
      <c r="F81" s="50" t="str">
        <f ca="1">INDEX({"20-30 jaar";"30-45 jaar";"45-55 jaar";"55-60 jaar";"60+ jaar"},MATCH(Tableau1[[#This Row],[Leeftijd+3]],{20;30;45;55;60},1))</f>
        <v>60+ jaar</v>
      </c>
      <c r="G81" s="51">
        <f ca="1">Tableau1[[#This Row],[Leeftijd]]+5</f>
        <v>118</v>
      </c>
      <c r="H81" s="39" t="str">
        <f ca="1">INDEX({"20-30 jaar";"30-45 jaar";"45-55 jaar";"55-60 jaar";"60+ jaar"},MATCH(Tableau1[[#This Row],[Leeftijd+5]],{20;30;45;55;60},1))</f>
        <v>60+ jaar</v>
      </c>
      <c r="I81" s="59"/>
      <c r="J81" s="56"/>
      <c r="K81" s="56"/>
    </row>
    <row r="82" spans="1:11">
      <c r="A82" s="53"/>
      <c r="B82" s="55"/>
      <c r="C82" s="22">
        <f ca="1">INT((TODAY()-B82)/365.25)</f>
        <v>113</v>
      </c>
      <c r="D82" s="34" t="str">
        <f ca="1">INDEX({"15-20 jaar";"20-30 jaar";"30-45 jaar";"45-55 jaar";"55-60 jaar";"60+ jaar"},MATCH(Tableau1[[#This Row],[Leeftijd]],{15;20;30;45;55;60},1))</f>
        <v>60+ jaar</v>
      </c>
      <c r="E82" s="49">
        <f ca="1">Tableau1[[#This Row],[Leeftijd]]+3</f>
        <v>116</v>
      </c>
      <c r="F82" s="50" t="str">
        <f ca="1">INDEX({"20-30 jaar";"30-45 jaar";"45-55 jaar";"55-60 jaar";"60+ jaar"},MATCH(Tableau1[[#This Row],[Leeftijd+3]],{20;30;45;55;60},1))</f>
        <v>60+ jaar</v>
      </c>
      <c r="G82" s="51">
        <f ca="1">Tableau1[[#This Row],[Leeftijd]]+5</f>
        <v>118</v>
      </c>
      <c r="H82" s="39" t="str">
        <f ca="1">INDEX({"20-30 jaar";"30-45 jaar";"45-55 jaar";"55-60 jaar";"60+ jaar"},MATCH(Tableau1[[#This Row],[Leeftijd+5]],{20;30;45;55;60},1))</f>
        <v>60+ jaar</v>
      </c>
      <c r="I82" s="59"/>
      <c r="J82" s="56"/>
      <c r="K82" s="56"/>
    </row>
    <row r="83" spans="1:11">
      <c r="A83" s="53"/>
      <c r="B83" s="55"/>
      <c r="C83" s="22">
        <f ca="1">INT((TODAY()-B83)/365.25)</f>
        <v>113</v>
      </c>
      <c r="D83" s="34" t="str">
        <f ca="1">INDEX({"15-20 jaar";"20-30 jaar";"30-45 jaar";"45-55 jaar";"55-60 jaar";"60+ jaar"},MATCH(Tableau1[[#This Row],[Leeftijd]],{15;20;30;45;55;60},1))</f>
        <v>60+ jaar</v>
      </c>
      <c r="E83" s="49">
        <f ca="1">Tableau1[[#This Row],[Leeftijd]]+3</f>
        <v>116</v>
      </c>
      <c r="F83" s="50" t="str">
        <f ca="1">INDEX({"20-30 jaar";"30-45 jaar";"45-55 jaar";"55-60 jaar";"60+ jaar"},MATCH(Tableau1[[#This Row],[Leeftijd+3]],{20;30;45;55;60},1))</f>
        <v>60+ jaar</v>
      </c>
      <c r="G83" s="51">
        <f ca="1">Tableau1[[#This Row],[Leeftijd]]+5</f>
        <v>118</v>
      </c>
      <c r="H83" s="39" t="str">
        <f ca="1">INDEX({"20-30 jaar";"30-45 jaar";"45-55 jaar";"55-60 jaar";"60+ jaar"},MATCH(Tableau1[[#This Row],[Leeftijd+5]],{20;30;45;55;60},1))</f>
        <v>60+ jaar</v>
      </c>
      <c r="I83" s="59"/>
      <c r="J83" s="56"/>
      <c r="K83" s="56"/>
    </row>
    <row r="84" spans="1:11">
      <c r="A84" s="53"/>
      <c r="B84" s="55"/>
      <c r="C84" s="22">
        <f ca="1">INT((TODAY()-B84)/365.25)</f>
        <v>113</v>
      </c>
      <c r="D84" s="34" t="str">
        <f ca="1">INDEX({"15-20 jaar";"20-30 jaar";"30-45 jaar";"45-55 jaar";"55-60 jaar";"60+ jaar"},MATCH(Tableau1[[#This Row],[Leeftijd]],{15;20;30;45;55;60},1))</f>
        <v>60+ jaar</v>
      </c>
      <c r="E84" s="49">
        <f ca="1">Tableau1[[#This Row],[Leeftijd]]+3</f>
        <v>116</v>
      </c>
      <c r="F84" s="50" t="str">
        <f ca="1">INDEX({"20-30 jaar";"30-45 jaar";"45-55 jaar";"55-60 jaar";"60+ jaar"},MATCH(Tableau1[[#This Row],[Leeftijd+3]],{20;30;45;55;60},1))</f>
        <v>60+ jaar</v>
      </c>
      <c r="G84" s="51">
        <f ca="1">Tableau1[[#This Row],[Leeftijd]]+5</f>
        <v>118</v>
      </c>
      <c r="H84" s="39" t="str">
        <f ca="1">INDEX({"20-30 jaar";"30-45 jaar";"45-55 jaar";"55-60 jaar";"60+ jaar"},MATCH(Tableau1[[#This Row],[Leeftijd+5]],{20;30;45;55;60},1))</f>
        <v>60+ jaar</v>
      </c>
      <c r="I84" s="59"/>
      <c r="J84" s="56"/>
      <c r="K84" s="56"/>
    </row>
    <row r="85" spans="1:11">
      <c r="A85" s="53"/>
      <c r="B85" s="55"/>
      <c r="C85" s="22">
        <f ca="1">INT((TODAY()-B85)/365.25)</f>
        <v>113</v>
      </c>
      <c r="D85" s="34" t="str">
        <f ca="1">INDEX({"15-20 jaar";"20-30 jaar";"30-45 jaar";"45-55 jaar";"55-60 jaar";"60+ jaar"},MATCH(Tableau1[[#This Row],[Leeftijd]],{15;20;30;45;55;60},1))</f>
        <v>60+ jaar</v>
      </c>
      <c r="E85" s="49">
        <f ca="1">Tableau1[[#This Row],[Leeftijd]]+3</f>
        <v>116</v>
      </c>
      <c r="F85" s="50" t="str">
        <f ca="1">INDEX({"20-30 jaar";"30-45 jaar";"45-55 jaar";"55-60 jaar";"60+ jaar"},MATCH(Tableau1[[#This Row],[Leeftijd+3]],{20;30;45;55;60},1))</f>
        <v>60+ jaar</v>
      </c>
      <c r="G85" s="51">
        <f ca="1">Tableau1[[#This Row],[Leeftijd]]+5</f>
        <v>118</v>
      </c>
      <c r="H85" s="39" t="str">
        <f ca="1">INDEX({"20-30 jaar";"30-45 jaar";"45-55 jaar";"55-60 jaar";"60+ jaar"},MATCH(Tableau1[[#This Row],[Leeftijd+5]],{20;30;45;55;60},1))</f>
        <v>60+ jaar</v>
      </c>
      <c r="I85" s="59"/>
      <c r="J85" s="56"/>
      <c r="K85" s="56"/>
    </row>
    <row r="86" spans="1:11">
      <c r="A86" s="53"/>
      <c r="B86" s="55"/>
      <c r="C86" s="22">
        <f ca="1">INT((TODAY()-B86)/365.25)</f>
        <v>113</v>
      </c>
      <c r="D86" s="34" t="str">
        <f ca="1">INDEX({"15-20 jaar";"20-30 jaar";"30-45 jaar";"45-55 jaar";"55-60 jaar";"60+ jaar"},MATCH(Tableau1[[#This Row],[Leeftijd]],{15;20;30;45;55;60},1))</f>
        <v>60+ jaar</v>
      </c>
      <c r="E86" s="49">
        <f ca="1">Tableau1[[#This Row],[Leeftijd]]+3</f>
        <v>116</v>
      </c>
      <c r="F86" s="50" t="str">
        <f ca="1">INDEX({"20-30 jaar";"30-45 jaar";"45-55 jaar";"55-60 jaar";"60+ jaar"},MATCH(Tableau1[[#This Row],[Leeftijd+3]],{20;30;45;55;60},1))</f>
        <v>60+ jaar</v>
      </c>
      <c r="G86" s="51">
        <f ca="1">Tableau1[[#This Row],[Leeftijd]]+5</f>
        <v>118</v>
      </c>
      <c r="H86" s="39" t="str">
        <f ca="1">INDEX({"20-30 jaar";"30-45 jaar";"45-55 jaar";"55-60 jaar";"60+ jaar"},MATCH(Tableau1[[#This Row],[Leeftijd+5]],{20;30;45;55;60},1))</f>
        <v>60+ jaar</v>
      </c>
      <c r="I86" s="59"/>
      <c r="J86" s="56"/>
      <c r="K86" s="56"/>
    </row>
    <row r="87" spans="1:11">
      <c r="A87" s="53"/>
      <c r="B87" s="55"/>
      <c r="C87" s="22">
        <f ca="1">INT((TODAY()-B87)/365.25)</f>
        <v>113</v>
      </c>
      <c r="D87" s="34" t="str">
        <f ca="1">INDEX({"15-20 jaar";"20-30 jaar";"30-45 jaar";"45-55 jaar";"55-60 jaar";"60+ jaar"},MATCH(Tableau1[[#This Row],[Leeftijd]],{15;20;30;45;55;60},1))</f>
        <v>60+ jaar</v>
      </c>
      <c r="E87" s="49">
        <f ca="1">Tableau1[[#This Row],[Leeftijd]]+3</f>
        <v>116</v>
      </c>
      <c r="F87" s="50" t="str">
        <f ca="1">INDEX({"20-30 jaar";"30-45 jaar";"45-55 jaar";"55-60 jaar";"60+ jaar"},MATCH(Tableau1[[#This Row],[Leeftijd+3]],{20;30;45;55;60},1))</f>
        <v>60+ jaar</v>
      </c>
      <c r="G87" s="51">
        <f ca="1">Tableau1[[#This Row],[Leeftijd]]+5</f>
        <v>118</v>
      </c>
      <c r="H87" s="39" t="str">
        <f ca="1">INDEX({"20-30 jaar";"30-45 jaar";"45-55 jaar";"55-60 jaar";"60+ jaar"},MATCH(Tableau1[[#This Row],[Leeftijd+5]],{20;30;45;55;60},1))</f>
        <v>60+ jaar</v>
      </c>
      <c r="I87" s="59"/>
      <c r="J87" s="56"/>
      <c r="K87" s="56"/>
    </row>
    <row r="88" spans="1:11">
      <c r="A88" s="53"/>
      <c r="B88" s="55"/>
      <c r="C88" s="22">
        <f ca="1">INT((TODAY()-B88)/365.25)</f>
        <v>113</v>
      </c>
      <c r="D88" s="34" t="str">
        <f ca="1">INDEX({"15-20 jaar";"20-30 jaar";"30-45 jaar";"45-55 jaar";"55-60 jaar";"60+ jaar"},MATCH(Tableau1[[#This Row],[Leeftijd]],{15;20;30;45;55;60},1))</f>
        <v>60+ jaar</v>
      </c>
      <c r="E88" s="49">
        <f ca="1">Tableau1[[#This Row],[Leeftijd]]+3</f>
        <v>116</v>
      </c>
      <c r="F88" s="50" t="str">
        <f ca="1">INDEX({"20-30 jaar";"30-45 jaar";"45-55 jaar";"55-60 jaar";"60+ jaar"},MATCH(Tableau1[[#This Row],[Leeftijd+3]],{20;30;45;55;60},1))</f>
        <v>60+ jaar</v>
      </c>
      <c r="G88" s="51">
        <f ca="1">Tableau1[[#This Row],[Leeftijd]]+5</f>
        <v>118</v>
      </c>
      <c r="H88" s="39" t="str">
        <f ca="1">INDEX({"20-30 jaar";"30-45 jaar";"45-55 jaar";"55-60 jaar";"60+ jaar"},MATCH(Tableau1[[#This Row],[Leeftijd+5]],{20;30;45;55;60},1))</f>
        <v>60+ jaar</v>
      </c>
      <c r="I88" s="59"/>
      <c r="J88" s="56"/>
      <c r="K88" s="56"/>
    </row>
    <row r="89" spans="1:11">
      <c r="A89" s="53"/>
      <c r="B89" s="55"/>
      <c r="C89" s="22">
        <f ca="1">INT((TODAY()-B89)/365.25)</f>
        <v>113</v>
      </c>
      <c r="D89" s="34" t="str">
        <f ca="1">INDEX({"15-20 jaar";"20-30 jaar";"30-45 jaar";"45-55 jaar";"55-60 jaar";"60+ jaar"},MATCH(Tableau1[[#This Row],[Leeftijd]],{15;20;30;45;55;60},1))</f>
        <v>60+ jaar</v>
      </c>
      <c r="E89" s="49">
        <f ca="1">Tableau1[[#This Row],[Leeftijd]]+3</f>
        <v>116</v>
      </c>
      <c r="F89" s="50" t="str">
        <f ca="1">INDEX({"20-30 jaar";"30-45 jaar";"45-55 jaar";"55-60 jaar";"60+ jaar"},MATCH(Tableau1[[#This Row],[Leeftijd+3]],{20;30;45;55;60},1))</f>
        <v>60+ jaar</v>
      </c>
      <c r="G89" s="51">
        <f ca="1">Tableau1[[#This Row],[Leeftijd]]+5</f>
        <v>118</v>
      </c>
      <c r="H89" s="39" t="str">
        <f ca="1">INDEX({"20-30 jaar";"30-45 jaar";"45-55 jaar";"55-60 jaar";"60+ jaar"},MATCH(Tableau1[[#This Row],[Leeftijd+5]],{20;30;45;55;60},1))</f>
        <v>60+ jaar</v>
      </c>
      <c r="I89" s="59"/>
      <c r="J89" s="56"/>
      <c r="K89" s="56"/>
    </row>
    <row r="90" spans="1:11">
      <c r="A90" s="53"/>
      <c r="B90" s="55"/>
      <c r="C90" s="22">
        <f ca="1">INT((TODAY()-B90)/365.25)</f>
        <v>113</v>
      </c>
      <c r="D90" s="34" t="str">
        <f ca="1">INDEX({"15-20 jaar";"20-30 jaar";"30-45 jaar";"45-55 jaar";"55-60 jaar";"60+ jaar"},MATCH(Tableau1[[#This Row],[Leeftijd]],{15;20;30;45;55;60},1))</f>
        <v>60+ jaar</v>
      </c>
      <c r="E90" s="49">
        <f ca="1">Tableau1[[#This Row],[Leeftijd]]+3</f>
        <v>116</v>
      </c>
      <c r="F90" s="50" t="str">
        <f ca="1">INDEX({"20-30 jaar";"30-45 jaar";"45-55 jaar";"55-60 jaar";"60+ jaar"},MATCH(Tableau1[[#This Row],[Leeftijd+3]],{20;30;45;55;60},1))</f>
        <v>60+ jaar</v>
      </c>
      <c r="G90" s="51">
        <f ca="1">Tableau1[[#This Row],[Leeftijd]]+5</f>
        <v>118</v>
      </c>
      <c r="H90" s="39" t="str">
        <f ca="1">INDEX({"20-30 jaar";"30-45 jaar";"45-55 jaar";"55-60 jaar";"60+ jaar"},MATCH(Tableau1[[#This Row],[Leeftijd+5]],{20;30;45;55;60},1))</f>
        <v>60+ jaar</v>
      </c>
      <c r="I90" s="59"/>
      <c r="J90" s="56"/>
      <c r="K90" s="56"/>
    </row>
    <row r="91" spans="1:11">
      <c r="A91" s="53"/>
      <c r="B91" s="55"/>
      <c r="C91" s="22">
        <f ca="1">INT((TODAY()-B91)/365.25)</f>
        <v>113</v>
      </c>
      <c r="D91" s="34" t="str">
        <f ca="1">INDEX({"15-20 jaar";"20-30 jaar";"30-45 jaar";"45-55 jaar";"55-60 jaar";"60+ jaar"},MATCH(Tableau1[[#This Row],[Leeftijd]],{15;20;30;45;55;60},1))</f>
        <v>60+ jaar</v>
      </c>
      <c r="E91" s="49">
        <f ca="1">Tableau1[[#This Row],[Leeftijd]]+3</f>
        <v>116</v>
      </c>
      <c r="F91" s="50" t="str">
        <f ca="1">INDEX({"20-30 jaar";"30-45 jaar";"45-55 jaar";"55-60 jaar";"60+ jaar"},MATCH(Tableau1[[#This Row],[Leeftijd+3]],{20;30;45;55;60},1))</f>
        <v>60+ jaar</v>
      </c>
      <c r="G91" s="51">
        <f ca="1">Tableau1[[#This Row],[Leeftijd]]+5</f>
        <v>118</v>
      </c>
      <c r="H91" s="39" t="str">
        <f ca="1">INDEX({"20-30 jaar";"30-45 jaar";"45-55 jaar";"55-60 jaar";"60+ jaar"},MATCH(Tableau1[[#This Row],[Leeftijd+5]],{20;30;45;55;60},1))</f>
        <v>60+ jaar</v>
      </c>
      <c r="I91" s="59"/>
      <c r="J91" s="56"/>
      <c r="K91" s="56"/>
    </row>
    <row r="92" spans="1:11">
      <c r="A92" s="53"/>
      <c r="B92" s="55"/>
      <c r="C92" s="22">
        <f ca="1">INT((TODAY()-B92)/365.25)</f>
        <v>113</v>
      </c>
      <c r="D92" s="34" t="str">
        <f ca="1">INDEX({"15-20 jaar";"20-30 jaar";"30-45 jaar";"45-55 jaar";"55-60 jaar";"60+ jaar"},MATCH(Tableau1[[#This Row],[Leeftijd]],{15;20;30;45;55;60},1))</f>
        <v>60+ jaar</v>
      </c>
      <c r="E92" s="49">
        <f ca="1">Tableau1[[#This Row],[Leeftijd]]+3</f>
        <v>116</v>
      </c>
      <c r="F92" s="50" t="str">
        <f ca="1">INDEX({"20-30 jaar";"30-45 jaar";"45-55 jaar";"55-60 jaar";"60+ jaar"},MATCH(Tableau1[[#This Row],[Leeftijd+3]],{20;30;45;55;60},1))</f>
        <v>60+ jaar</v>
      </c>
      <c r="G92" s="51">
        <f ca="1">Tableau1[[#This Row],[Leeftijd]]+5</f>
        <v>118</v>
      </c>
      <c r="H92" s="39" t="str">
        <f ca="1">INDEX({"20-30 jaar";"30-45 jaar";"45-55 jaar";"55-60 jaar";"60+ jaar"},MATCH(Tableau1[[#This Row],[Leeftijd+5]],{20;30;45;55;60},1))</f>
        <v>60+ jaar</v>
      </c>
      <c r="I92" s="59"/>
      <c r="J92" s="56"/>
      <c r="K92" s="56"/>
    </row>
    <row r="93" spans="1:11">
      <c r="A93" s="53"/>
      <c r="B93" s="55"/>
      <c r="C93" s="22">
        <f ca="1">INT((TODAY()-B93)/365.25)</f>
        <v>113</v>
      </c>
      <c r="D93" s="34" t="str">
        <f ca="1">INDEX({"15-20 jaar";"20-30 jaar";"30-45 jaar";"45-55 jaar";"55-60 jaar";"60+ jaar"},MATCH(Tableau1[[#This Row],[Leeftijd]],{15;20;30;45;55;60},1))</f>
        <v>60+ jaar</v>
      </c>
      <c r="E93" s="49">
        <f ca="1">Tableau1[[#This Row],[Leeftijd]]+3</f>
        <v>116</v>
      </c>
      <c r="F93" s="50" t="str">
        <f ca="1">INDEX({"20-30 jaar";"30-45 jaar";"45-55 jaar";"55-60 jaar";"60+ jaar"},MATCH(Tableau1[[#This Row],[Leeftijd+3]],{20;30;45;55;60},1))</f>
        <v>60+ jaar</v>
      </c>
      <c r="G93" s="51">
        <f ca="1">Tableau1[[#This Row],[Leeftijd]]+5</f>
        <v>118</v>
      </c>
      <c r="H93" s="39" t="str">
        <f ca="1">INDEX({"20-30 jaar";"30-45 jaar";"45-55 jaar";"55-60 jaar";"60+ jaar"},MATCH(Tableau1[[#This Row],[Leeftijd+5]],{20;30;45;55;60},1))</f>
        <v>60+ jaar</v>
      </c>
      <c r="I93" s="59"/>
      <c r="J93" s="56"/>
      <c r="K93" s="56"/>
    </row>
    <row r="94" spans="1:11">
      <c r="A94" s="53"/>
      <c r="B94" s="55"/>
      <c r="C94" s="22">
        <f ca="1">INT((TODAY()-B94)/365.25)</f>
        <v>113</v>
      </c>
      <c r="D94" s="34" t="str">
        <f ca="1">INDEX({"15-20 jaar";"20-30 jaar";"30-45 jaar";"45-55 jaar";"55-60 jaar";"60+ jaar"},MATCH(Tableau1[[#This Row],[Leeftijd]],{15;20;30;45;55;60},1))</f>
        <v>60+ jaar</v>
      </c>
      <c r="E94" s="49">
        <f ca="1">Tableau1[[#This Row],[Leeftijd]]+3</f>
        <v>116</v>
      </c>
      <c r="F94" s="50" t="str">
        <f ca="1">INDEX({"20-30 jaar";"30-45 jaar";"45-55 jaar";"55-60 jaar";"60+ jaar"},MATCH(Tableau1[[#This Row],[Leeftijd+3]],{20;30;45;55;60},1))</f>
        <v>60+ jaar</v>
      </c>
      <c r="G94" s="51">
        <f ca="1">Tableau1[[#This Row],[Leeftijd]]+5</f>
        <v>118</v>
      </c>
      <c r="H94" s="39" t="str">
        <f ca="1">INDEX({"20-30 jaar";"30-45 jaar";"45-55 jaar";"55-60 jaar";"60+ jaar"},MATCH(Tableau1[[#This Row],[Leeftijd+5]],{20;30;45;55;60},1))</f>
        <v>60+ jaar</v>
      </c>
      <c r="I94" s="59"/>
      <c r="J94" s="56"/>
      <c r="K94" s="56"/>
    </row>
    <row r="95" spans="1:11">
      <c r="A95" s="53"/>
      <c r="B95" s="55"/>
      <c r="C95" s="22">
        <f ca="1">INT((TODAY()-B95)/365.25)</f>
        <v>113</v>
      </c>
      <c r="D95" s="34" t="str">
        <f ca="1">INDEX({"15-20 jaar";"20-30 jaar";"30-45 jaar";"45-55 jaar";"55-60 jaar";"60+ jaar"},MATCH(Tableau1[[#This Row],[Leeftijd]],{15;20;30;45;55;60},1))</f>
        <v>60+ jaar</v>
      </c>
      <c r="E95" s="49">
        <f ca="1">Tableau1[[#This Row],[Leeftijd]]+3</f>
        <v>116</v>
      </c>
      <c r="F95" s="50" t="str">
        <f ca="1">INDEX({"20-30 jaar";"30-45 jaar";"45-55 jaar";"55-60 jaar";"60+ jaar"},MATCH(Tableau1[[#This Row],[Leeftijd+3]],{20;30;45;55;60},1))</f>
        <v>60+ jaar</v>
      </c>
      <c r="G95" s="51">
        <f ca="1">Tableau1[[#This Row],[Leeftijd]]+5</f>
        <v>118</v>
      </c>
      <c r="H95" s="39" t="str">
        <f ca="1">INDEX({"20-30 jaar";"30-45 jaar";"45-55 jaar";"55-60 jaar";"60+ jaar"},MATCH(Tableau1[[#This Row],[Leeftijd+5]],{20;30;45;55;60},1))</f>
        <v>60+ jaar</v>
      </c>
      <c r="I95" s="59"/>
      <c r="J95" s="56"/>
      <c r="K95" s="56"/>
    </row>
    <row r="96" spans="1:11">
      <c r="A96" s="53"/>
      <c r="B96" s="55"/>
      <c r="C96" s="22">
        <f ca="1">INT((TODAY()-B96)/365.25)</f>
        <v>113</v>
      </c>
      <c r="D96" s="34" t="str">
        <f ca="1">INDEX({"15-20 jaar";"20-30 jaar";"30-45 jaar";"45-55 jaar";"55-60 jaar";"60+ jaar"},MATCH(Tableau1[[#This Row],[Leeftijd]],{15;20;30;45;55;60},1))</f>
        <v>60+ jaar</v>
      </c>
      <c r="E96" s="49">
        <f ca="1">Tableau1[[#This Row],[Leeftijd]]+3</f>
        <v>116</v>
      </c>
      <c r="F96" s="50" t="str">
        <f ca="1">INDEX({"20-30 jaar";"30-45 jaar";"45-55 jaar";"55-60 jaar";"60+ jaar"},MATCH(Tableau1[[#This Row],[Leeftijd+3]],{20;30;45;55;60},1))</f>
        <v>60+ jaar</v>
      </c>
      <c r="G96" s="51">
        <f ca="1">Tableau1[[#This Row],[Leeftijd]]+5</f>
        <v>118</v>
      </c>
      <c r="H96" s="39" t="str">
        <f ca="1">INDEX({"20-30 jaar";"30-45 jaar";"45-55 jaar";"55-60 jaar";"60+ jaar"},MATCH(Tableau1[[#This Row],[Leeftijd+5]],{20;30;45;55;60},1))</f>
        <v>60+ jaar</v>
      </c>
      <c r="I96" s="59"/>
      <c r="J96" s="56"/>
      <c r="K96" s="56"/>
    </row>
    <row r="97" spans="1:11">
      <c r="A97" s="53"/>
      <c r="B97" s="55"/>
      <c r="C97" s="22">
        <f ca="1">INT((TODAY()-B97)/365.25)</f>
        <v>113</v>
      </c>
      <c r="D97" s="34" t="str">
        <f ca="1">INDEX({"15-20 jaar";"20-30 jaar";"30-45 jaar";"45-55 jaar";"55-60 jaar";"60+ jaar"},MATCH(Tableau1[[#This Row],[Leeftijd]],{15;20;30;45;55;60},1))</f>
        <v>60+ jaar</v>
      </c>
      <c r="E97" s="49">
        <f ca="1">Tableau1[[#This Row],[Leeftijd]]+3</f>
        <v>116</v>
      </c>
      <c r="F97" s="50" t="str">
        <f ca="1">INDEX({"20-30 jaar";"30-45 jaar";"45-55 jaar";"55-60 jaar";"60+ jaar"},MATCH(Tableau1[[#This Row],[Leeftijd+3]],{20;30;45;55;60},1))</f>
        <v>60+ jaar</v>
      </c>
      <c r="G97" s="51">
        <f ca="1">Tableau1[[#This Row],[Leeftijd]]+5</f>
        <v>118</v>
      </c>
      <c r="H97" s="39" t="str">
        <f ca="1">INDEX({"20-30 jaar";"30-45 jaar";"45-55 jaar";"55-60 jaar";"60+ jaar"},MATCH(Tableau1[[#This Row],[Leeftijd+5]],{20;30;45;55;60},1))</f>
        <v>60+ jaar</v>
      </c>
      <c r="I97" s="59"/>
      <c r="J97" s="56"/>
      <c r="K97" s="56"/>
    </row>
    <row r="98" spans="1:11">
      <c r="A98" s="53"/>
      <c r="B98" s="55"/>
      <c r="C98" s="22">
        <f ca="1">INT((TODAY()-B98)/365.25)</f>
        <v>113</v>
      </c>
      <c r="D98" s="34" t="str">
        <f ca="1">INDEX({"15-20 jaar";"20-30 jaar";"30-45 jaar";"45-55 jaar";"55-60 jaar";"60+ jaar"},MATCH(Tableau1[[#This Row],[Leeftijd]],{15;20;30;45;55;60},1))</f>
        <v>60+ jaar</v>
      </c>
      <c r="E98" s="49">
        <f ca="1">Tableau1[[#This Row],[Leeftijd]]+3</f>
        <v>116</v>
      </c>
      <c r="F98" s="50" t="str">
        <f ca="1">INDEX({"20-30 jaar";"30-45 jaar";"45-55 jaar";"55-60 jaar";"60+ jaar"},MATCH(Tableau1[[#This Row],[Leeftijd+3]],{20;30;45;55;60},1))</f>
        <v>60+ jaar</v>
      </c>
      <c r="G98" s="51">
        <f ca="1">Tableau1[[#This Row],[Leeftijd]]+5</f>
        <v>118</v>
      </c>
      <c r="H98" s="39" t="str">
        <f ca="1">INDEX({"20-30 jaar";"30-45 jaar";"45-55 jaar";"55-60 jaar";"60+ jaar"},MATCH(Tableau1[[#This Row],[Leeftijd+5]],{20;30;45;55;60},1))</f>
        <v>60+ jaar</v>
      </c>
      <c r="I98" s="59"/>
      <c r="J98" s="56"/>
      <c r="K98" s="56"/>
    </row>
    <row r="99" spans="1:11">
      <c r="A99" s="53"/>
      <c r="B99" s="55"/>
      <c r="C99" s="22">
        <f ca="1">INT((TODAY()-B99)/365.25)</f>
        <v>113</v>
      </c>
      <c r="D99" s="34" t="str">
        <f ca="1">INDEX({"15-20 jaar";"20-30 jaar";"30-45 jaar";"45-55 jaar";"55-60 jaar";"60+ jaar"},MATCH(Tableau1[[#This Row],[Leeftijd]],{15;20;30;45;55;60},1))</f>
        <v>60+ jaar</v>
      </c>
      <c r="E99" s="49">
        <f ca="1">Tableau1[[#This Row],[Leeftijd]]+3</f>
        <v>116</v>
      </c>
      <c r="F99" s="50" t="str">
        <f ca="1">INDEX({"20-30 jaar";"30-45 jaar";"45-55 jaar";"55-60 jaar";"60+ jaar"},MATCH(Tableau1[[#This Row],[Leeftijd+3]],{20;30;45;55;60},1))</f>
        <v>60+ jaar</v>
      </c>
      <c r="G99" s="51">
        <f ca="1">Tableau1[[#This Row],[Leeftijd]]+5</f>
        <v>118</v>
      </c>
      <c r="H99" s="39" t="str">
        <f ca="1">INDEX({"20-30 jaar";"30-45 jaar";"45-55 jaar";"55-60 jaar";"60+ jaar"},MATCH(Tableau1[[#This Row],[Leeftijd+5]],{20;30;45;55;60},1))</f>
        <v>60+ jaar</v>
      </c>
      <c r="I99" s="59"/>
      <c r="J99" s="56"/>
      <c r="K99" s="56"/>
    </row>
    <row r="100" spans="1:11">
      <c r="A100" s="53"/>
      <c r="B100" s="55"/>
      <c r="C100" s="22">
        <f ca="1">INT((TODAY()-B100)/365.25)</f>
        <v>113</v>
      </c>
      <c r="D100" s="34" t="str">
        <f ca="1">INDEX({"15-20 jaar";"20-30 jaar";"30-45 jaar";"45-55 jaar";"55-60 jaar";"60+ jaar"},MATCH(Tableau1[[#This Row],[Leeftijd]],{15;20;30;45;55;60},1))</f>
        <v>60+ jaar</v>
      </c>
      <c r="E100" s="49">
        <f ca="1">Tableau1[[#This Row],[Leeftijd]]+3</f>
        <v>116</v>
      </c>
      <c r="F100" s="50" t="str">
        <f ca="1">INDEX({"20-30 jaar";"30-45 jaar";"45-55 jaar";"55-60 jaar";"60+ jaar"},MATCH(Tableau1[[#This Row],[Leeftijd+3]],{20;30;45;55;60},1))</f>
        <v>60+ jaar</v>
      </c>
      <c r="G100" s="51">
        <f ca="1">Tableau1[[#This Row],[Leeftijd]]+5</f>
        <v>118</v>
      </c>
      <c r="H100" s="39" t="str">
        <f ca="1">INDEX({"20-30 jaar";"30-45 jaar";"45-55 jaar";"55-60 jaar";"60+ jaar"},MATCH(Tableau1[[#This Row],[Leeftijd+5]],{20;30;45;55;60},1))</f>
        <v>60+ jaar</v>
      </c>
      <c r="I100" s="59"/>
      <c r="J100" s="56"/>
      <c r="K100" s="56"/>
    </row>
    <row r="101" spans="1:11">
      <c r="A101" s="53"/>
      <c r="B101" s="55"/>
      <c r="C101" s="22">
        <f ca="1">INT((TODAY()-B101)/365.25)</f>
        <v>113</v>
      </c>
      <c r="D101" s="34" t="str">
        <f ca="1">INDEX({"15-20 jaar";"20-30 jaar";"30-45 jaar";"45-55 jaar";"55-60 jaar";"60+ jaar"},MATCH(Tableau1[[#This Row],[Leeftijd]],{15;20;30;45;55;60},1))</f>
        <v>60+ jaar</v>
      </c>
      <c r="E101" s="49">
        <f ca="1">Tableau1[[#This Row],[Leeftijd]]+3</f>
        <v>116</v>
      </c>
      <c r="F101" s="50" t="str">
        <f ca="1">INDEX({"20-30 jaar";"30-45 jaar";"45-55 jaar";"55-60 jaar";"60+ jaar"},MATCH(Tableau1[[#This Row],[Leeftijd+3]],{20;30;45;55;60},1))</f>
        <v>60+ jaar</v>
      </c>
      <c r="G101" s="51">
        <f ca="1">Tableau1[[#This Row],[Leeftijd]]+5</f>
        <v>118</v>
      </c>
      <c r="H101" s="39" t="str">
        <f ca="1">INDEX({"20-30 jaar";"30-45 jaar";"45-55 jaar";"55-60 jaar";"60+ jaar"},MATCH(Tableau1[[#This Row],[Leeftijd+5]],{20;30;45;55;60},1))</f>
        <v>60+ jaar</v>
      </c>
      <c r="I101" s="59"/>
      <c r="J101" s="56"/>
      <c r="K101" s="56"/>
    </row>
    <row r="102" spans="1:11">
      <c r="A102" s="53"/>
      <c r="B102" s="55"/>
      <c r="C102" s="22">
        <f ca="1">INT((TODAY()-B102)/365.25)</f>
        <v>113</v>
      </c>
      <c r="D102" s="34" t="str">
        <f ca="1">INDEX({"15-20 jaar";"20-30 jaar";"30-45 jaar";"45-55 jaar";"55-60 jaar";"60+ jaar"},MATCH(Tableau1[[#This Row],[Leeftijd]],{15;20;30;45;55;60},1))</f>
        <v>60+ jaar</v>
      </c>
      <c r="E102" s="49">
        <f ca="1">Tableau1[[#This Row],[Leeftijd]]+3</f>
        <v>116</v>
      </c>
      <c r="F102" s="50" t="str">
        <f ca="1">INDEX({"20-30 jaar";"30-45 jaar";"45-55 jaar";"55-60 jaar";"60+ jaar"},MATCH(Tableau1[[#This Row],[Leeftijd+3]],{20;30;45;55;60},1))</f>
        <v>60+ jaar</v>
      </c>
      <c r="G102" s="51">
        <f ca="1">Tableau1[[#This Row],[Leeftijd]]+5</f>
        <v>118</v>
      </c>
      <c r="H102" s="39" t="str">
        <f ca="1">INDEX({"20-30 jaar";"30-45 jaar";"45-55 jaar";"55-60 jaar";"60+ jaar"},MATCH(Tableau1[[#This Row],[Leeftijd+5]],{20;30;45;55;60},1))</f>
        <v>60+ jaar</v>
      </c>
      <c r="I102" s="59"/>
      <c r="J102" s="56"/>
      <c r="K102" s="56"/>
    </row>
    <row r="103" spans="1:11">
      <c r="A103" s="53"/>
      <c r="B103" s="55"/>
      <c r="C103" s="22">
        <f ca="1">INT((TODAY()-B103)/365.25)</f>
        <v>113</v>
      </c>
      <c r="D103" s="34" t="str">
        <f ca="1">INDEX({"15-20 jaar";"20-30 jaar";"30-45 jaar";"45-55 jaar";"55-60 jaar";"60+ jaar"},MATCH(Tableau1[[#This Row],[Leeftijd]],{15;20;30;45;55;60},1))</f>
        <v>60+ jaar</v>
      </c>
      <c r="E103" s="49">
        <f ca="1">Tableau1[[#This Row],[Leeftijd]]+3</f>
        <v>116</v>
      </c>
      <c r="F103" s="50" t="str">
        <f ca="1">INDEX({"20-30 jaar";"30-45 jaar";"45-55 jaar";"55-60 jaar";"60+ jaar"},MATCH(Tableau1[[#This Row],[Leeftijd+3]],{20;30;45;55;60},1))</f>
        <v>60+ jaar</v>
      </c>
      <c r="G103" s="51">
        <f ca="1">Tableau1[[#This Row],[Leeftijd]]+5</f>
        <v>118</v>
      </c>
      <c r="H103" s="39" t="str">
        <f ca="1">INDEX({"20-30 jaar";"30-45 jaar";"45-55 jaar";"55-60 jaar";"60+ jaar"},MATCH(Tableau1[[#This Row],[Leeftijd+5]],{20;30;45;55;60},1))</f>
        <v>60+ jaar</v>
      </c>
      <c r="I103" s="59"/>
      <c r="J103" s="56"/>
      <c r="K103" s="56"/>
    </row>
    <row r="104" spans="1:11">
      <c r="A104" s="53"/>
      <c r="B104" s="55"/>
      <c r="C104" s="22">
        <f ca="1">INT((TODAY()-B104)/365.25)</f>
        <v>113</v>
      </c>
      <c r="D104" s="34" t="str">
        <f ca="1">INDEX({"15-20 jaar";"20-30 jaar";"30-45 jaar";"45-55 jaar";"55-60 jaar";"60+ jaar"},MATCH(Tableau1[[#This Row],[Leeftijd]],{15;20;30;45;55;60},1))</f>
        <v>60+ jaar</v>
      </c>
      <c r="E104" s="49">
        <f ca="1">Tableau1[[#This Row],[Leeftijd]]+3</f>
        <v>116</v>
      </c>
      <c r="F104" s="50" t="str">
        <f ca="1">INDEX({"20-30 jaar";"30-45 jaar";"45-55 jaar";"55-60 jaar";"60+ jaar"},MATCH(Tableau1[[#This Row],[Leeftijd+3]],{20;30;45;55;60},1))</f>
        <v>60+ jaar</v>
      </c>
      <c r="G104" s="51">
        <f ca="1">Tableau1[[#This Row],[Leeftijd]]+5</f>
        <v>118</v>
      </c>
      <c r="H104" s="39" t="str">
        <f ca="1">INDEX({"20-30 jaar";"30-45 jaar";"45-55 jaar";"55-60 jaar";"60+ jaar"},MATCH(Tableau1[[#This Row],[Leeftijd+5]],{20;30;45;55;60},1))</f>
        <v>60+ jaar</v>
      </c>
      <c r="I104" s="59"/>
      <c r="J104" s="56"/>
      <c r="K104" s="56"/>
    </row>
    <row r="105" spans="1:11">
      <c r="A105" s="53"/>
      <c r="B105" s="55"/>
      <c r="C105" s="22">
        <f ca="1">INT((TODAY()-B105)/365.25)</f>
        <v>113</v>
      </c>
      <c r="D105" s="34" t="str">
        <f ca="1">INDEX({"15-20 jaar";"20-30 jaar";"30-45 jaar";"45-55 jaar";"55-60 jaar";"60+ jaar"},MATCH(Tableau1[[#This Row],[Leeftijd]],{15;20;30;45;55;60},1))</f>
        <v>60+ jaar</v>
      </c>
      <c r="E105" s="49">
        <f ca="1">Tableau1[[#This Row],[Leeftijd]]+3</f>
        <v>116</v>
      </c>
      <c r="F105" s="50" t="str">
        <f ca="1">INDEX({"20-30 jaar";"30-45 jaar";"45-55 jaar";"55-60 jaar";"60+ jaar"},MATCH(Tableau1[[#This Row],[Leeftijd+3]],{20;30;45;55;60},1))</f>
        <v>60+ jaar</v>
      </c>
      <c r="G105" s="51">
        <f ca="1">Tableau1[[#This Row],[Leeftijd]]+5</f>
        <v>118</v>
      </c>
      <c r="H105" s="39" t="str">
        <f ca="1">INDEX({"20-30 jaar";"30-45 jaar";"45-55 jaar";"55-60 jaar";"60+ jaar"},MATCH(Tableau1[[#This Row],[Leeftijd+5]],{20;30;45;55;60},1))</f>
        <v>60+ jaar</v>
      </c>
      <c r="I105" s="59"/>
      <c r="J105" s="56"/>
      <c r="K105" s="56"/>
    </row>
    <row r="106" spans="1:11">
      <c r="A106" s="53"/>
      <c r="B106" s="55"/>
      <c r="C106" s="22">
        <f ca="1">INT((TODAY()-B106)/365.25)</f>
        <v>113</v>
      </c>
      <c r="D106" s="34" t="str">
        <f ca="1">INDEX({"15-20 jaar";"20-30 jaar";"30-45 jaar";"45-55 jaar";"55-60 jaar";"60+ jaar"},MATCH(Tableau1[[#This Row],[Leeftijd]],{15;20;30;45;55;60},1))</f>
        <v>60+ jaar</v>
      </c>
      <c r="E106" s="49">
        <f ca="1">Tableau1[[#This Row],[Leeftijd]]+3</f>
        <v>116</v>
      </c>
      <c r="F106" s="50" t="str">
        <f ca="1">INDEX({"20-30 jaar";"30-45 jaar";"45-55 jaar";"55-60 jaar";"60+ jaar"},MATCH(Tableau1[[#This Row],[Leeftijd+3]],{20;30;45;55;60},1))</f>
        <v>60+ jaar</v>
      </c>
      <c r="G106" s="51">
        <f ca="1">Tableau1[[#This Row],[Leeftijd]]+5</f>
        <v>118</v>
      </c>
      <c r="H106" s="39" t="str">
        <f ca="1">INDEX({"20-30 jaar";"30-45 jaar";"45-55 jaar";"55-60 jaar";"60+ jaar"},MATCH(Tableau1[[#This Row],[Leeftijd+5]],{20;30;45;55;60},1))</f>
        <v>60+ jaar</v>
      </c>
      <c r="I106" s="59"/>
      <c r="J106" s="56"/>
      <c r="K106" s="56"/>
    </row>
    <row r="107" spans="1:11">
      <c r="A107" s="53"/>
      <c r="B107" s="55"/>
      <c r="C107" s="22">
        <f ca="1">INT((TODAY()-B107)/365.25)</f>
        <v>113</v>
      </c>
      <c r="D107" s="34" t="str">
        <f ca="1">INDEX({"15-20 jaar";"20-30 jaar";"30-45 jaar";"45-55 jaar";"55-60 jaar";"60+ jaar"},MATCH(Tableau1[[#This Row],[Leeftijd]],{15;20;30;45;55;60},1))</f>
        <v>60+ jaar</v>
      </c>
      <c r="E107" s="49">
        <f ca="1">Tableau1[[#This Row],[Leeftijd]]+3</f>
        <v>116</v>
      </c>
      <c r="F107" s="50" t="str">
        <f ca="1">INDEX({"20-30 jaar";"30-45 jaar";"45-55 jaar";"55-60 jaar";"60+ jaar"},MATCH(Tableau1[[#This Row],[Leeftijd+3]],{20;30;45;55;60},1))</f>
        <v>60+ jaar</v>
      </c>
      <c r="G107" s="51">
        <f ca="1">Tableau1[[#This Row],[Leeftijd]]+5</f>
        <v>118</v>
      </c>
      <c r="H107" s="39" t="str">
        <f ca="1">INDEX({"20-30 jaar";"30-45 jaar";"45-55 jaar";"55-60 jaar";"60+ jaar"},MATCH(Tableau1[[#This Row],[Leeftijd+5]],{20;30;45;55;60},1))</f>
        <v>60+ jaar</v>
      </c>
      <c r="I107" s="59"/>
      <c r="J107" s="56"/>
      <c r="K107" s="56"/>
    </row>
    <row r="108" spans="1:11">
      <c r="A108" s="53"/>
      <c r="B108" s="55"/>
      <c r="C108" s="22">
        <f ca="1">INT((TODAY()-B108)/365.25)</f>
        <v>113</v>
      </c>
      <c r="D108" s="34" t="str">
        <f ca="1">INDEX({"15-20 jaar";"20-30 jaar";"30-45 jaar";"45-55 jaar";"55-60 jaar";"60+ jaar"},MATCH(Tableau1[[#This Row],[Leeftijd]],{15;20;30;45;55;60},1))</f>
        <v>60+ jaar</v>
      </c>
      <c r="E108" s="49">
        <f ca="1">Tableau1[[#This Row],[Leeftijd]]+3</f>
        <v>116</v>
      </c>
      <c r="F108" s="50" t="str">
        <f ca="1">INDEX({"20-30 jaar";"30-45 jaar";"45-55 jaar";"55-60 jaar";"60+ jaar"},MATCH(Tableau1[[#This Row],[Leeftijd+3]],{20;30;45;55;60},1))</f>
        <v>60+ jaar</v>
      </c>
      <c r="G108" s="51">
        <f ca="1">Tableau1[[#This Row],[Leeftijd]]+5</f>
        <v>118</v>
      </c>
      <c r="H108" s="39" t="str">
        <f ca="1">INDEX({"20-30 jaar";"30-45 jaar";"45-55 jaar";"55-60 jaar";"60+ jaar"},MATCH(Tableau1[[#This Row],[Leeftijd+5]],{20;30;45;55;60},1))</f>
        <v>60+ jaar</v>
      </c>
      <c r="I108" s="59"/>
      <c r="J108" s="56"/>
      <c r="K108" s="56"/>
    </row>
    <row r="109" spans="1:11">
      <c r="A109" s="53"/>
      <c r="B109" s="55"/>
      <c r="C109" s="22">
        <f ca="1">INT((TODAY()-B109)/365.25)</f>
        <v>113</v>
      </c>
      <c r="D109" s="34" t="str">
        <f ca="1">INDEX({"15-20 jaar";"20-30 jaar";"30-45 jaar";"45-55 jaar";"55-60 jaar";"60+ jaar"},MATCH(Tableau1[[#This Row],[Leeftijd]],{15;20;30;45;55;60},1))</f>
        <v>60+ jaar</v>
      </c>
      <c r="E109" s="49">
        <f ca="1">Tableau1[[#This Row],[Leeftijd]]+3</f>
        <v>116</v>
      </c>
      <c r="F109" s="50" t="str">
        <f ca="1">INDEX({"20-30 jaar";"30-45 jaar";"45-55 jaar";"55-60 jaar";"60+ jaar"},MATCH(Tableau1[[#This Row],[Leeftijd+3]],{20;30;45;55;60},1))</f>
        <v>60+ jaar</v>
      </c>
      <c r="G109" s="51">
        <f ca="1">Tableau1[[#This Row],[Leeftijd]]+5</f>
        <v>118</v>
      </c>
      <c r="H109" s="39" t="str">
        <f ca="1">INDEX({"20-30 jaar";"30-45 jaar";"45-55 jaar";"55-60 jaar";"60+ jaar"},MATCH(Tableau1[[#This Row],[Leeftijd+5]],{20;30;45;55;60},1))</f>
        <v>60+ jaar</v>
      </c>
      <c r="I109" s="59"/>
      <c r="J109" s="56"/>
      <c r="K109" s="56"/>
    </row>
    <row r="110" spans="1:11">
      <c r="A110" s="53"/>
      <c r="B110" s="55"/>
      <c r="C110" s="22">
        <f ca="1">INT((TODAY()-B110)/365.25)</f>
        <v>113</v>
      </c>
      <c r="D110" s="34" t="str">
        <f ca="1">INDEX({"15-20 jaar";"20-30 jaar";"30-45 jaar";"45-55 jaar";"55-60 jaar";"60+ jaar"},MATCH(Tableau1[[#This Row],[Leeftijd]],{15;20;30;45;55;60},1))</f>
        <v>60+ jaar</v>
      </c>
      <c r="E110" s="49">
        <f ca="1">Tableau1[[#This Row],[Leeftijd]]+3</f>
        <v>116</v>
      </c>
      <c r="F110" s="50" t="str">
        <f ca="1">INDEX({"20-30 jaar";"30-45 jaar";"45-55 jaar";"55-60 jaar";"60+ jaar"},MATCH(Tableau1[[#This Row],[Leeftijd+3]],{20;30;45;55;60},1))</f>
        <v>60+ jaar</v>
      </c>
      <c r="G110" s="51">
        <f ca="1">Tableau1[[#This Row],[Leeftijd]]+5</f>
        <v>118</v>
      </c>
      <c r="H110" s="39" t="str">
        <f ca="1">INDEX({"20-30 jaar";"30-45 jaar";"45-55 jaar";"55-60 jaar";"60+ jaar"},MATCH(Tableau1[[#This Row],[Leeftijd+5]],{20;30;45;55;60},1))</f>
        <v>60+ jaar</v>
      </c>
      <c r="I110" s="59"/>
      <c r="J110" s="56"/>
      <c r="K110" s="56"/>
    </row>
    <row r="111" spans="1:11">
      <c r="A111" s="53"/>
      <c r="B111" s="55"/>
      <c r="C111" s="22">
        <f ca="1">INT((TODAY()-B111)/365.25)</f>
        <v>113</v>
      </c>
      <c r="D111" s="34" t="str">
        <f ca="1">INDEX({"15-20 jaar";"20-30 jaar";"30-45 jaar";"45-55 jaar";"55-60 jaar";"60+ jaar"},MATCH(Tableau1[[#This Row],[Leeftijd]],{15;20;30;45;55;60},1))</f>
        <v>60+ jaar</v>
      </c>
      <c r="E111" s="49">
        <f ca="1">Tableau1[[#This Row],[Leeftijd]]+3</f>
        <v>116</v>
      </c>
      <c r="F111" s="50" t="str">
        <f ca="1">INDEX({"20-30 jaar";"30-45 jaar";"45-55 jaar";"55-60 jaar";"60+ jaar"},MATCH(Tableau1[[#This Row],[Leeftijd+3]],{20;30;45;55;60},1))</f>
        <v>60+ jaar</v>
      </c>
      <c r="G111" s="51">
        <f ca="1">Tableau1[[#This Row],[Leeftijd]]+5</f>
        <v>118</v>
      </c>
      <c r="H111" s="39" t="str">
        <f ca="1">INDEX({"20-30 jaar";"30-45 jaar";"45-55 jaar";"55-60 jaar";"60+ jaar"},MATCH(Tableau1[[#This Row],[Leeftijd+5]],{20;30;45;55;60},1))</f>
        <v>60+ jaar</v>
      </c>
      <c r="I111" s="59"/>
      <c r="J111" s="56"/>
      <c r="K111" s="56"/>
    </row>
    <row r="112" spans="1:11">
      <c r="A112" s="53"/>
      <c r="B112" s="55"/>
      <c r="C112" s="22">
        <f ca="1">INT((TODAY()-B112)/365.25)</f>
        <v>113</v>
      </c>
      <c r="D112" s="34" t="str">
        <f ca="1">INDEX({"15-20 jaar";"20-30 jaar";"30-45 jaar";"45-55 jaar";"55-60 jaar";"60+ jaar"},MATCH(Tableau1[[#This Row],[Leeftijd]],{15;20;30;45;55;60},1))</f>
        <v>60+ jaar</v>
      </c>
      <c r="E112" s="49">
        <f ca="1">Tableau1[[#This Row],[Leeftijd]]+3</f>
        <v>116</v>
      </c>
      <c r="F112" s="50" t="str">
        <f ca="1">INDEX({"20-30 jaar";"30-45 jaar";"45-55 jaar";"55-60 jaar";"60+ jaar"},MATCH(Tableau1[[#This Row],[Leeftijd+3]],{20;30;45;55;60},1))</f>
        <v>60+ jaar</v>
      </c>
      <c r="G112" s="51">
        <f ca="1">Tableau1[[#This Row],[Leeftijd]]+5</f>
        <v>118</v>
      </c>
      <c r="H112" s="39" t="str">
        <f ca="1">INDEX({"20-30 jaar";"30-45 jaar";"45-55 jaar";"55-60 jaar";"60+ jaar"},MATCH(Tableau1[[#This Row],[Leeftijd+5]],{20;30;45;55;60},1))</f>
        <v>60+ jaar</v>
      </c>
      <c r="I112" s="59"/>
      <c r="J112" s="56"/>
      <c r="K112" s="56"/>
    </row>
    <row r="113" spans="1:11">
      <c r="A113" s="53"/>
      <c r="B113" s="55"/>
      <c r="C113" s="22">
        <f ca="1">INT((TODAY()-B113)/365.25)</f>
        <v>113</v>
      </c>
      <c r="D113" s="34" t="str">
        <f ca="1">INDEX({"15-20 jaar";"20-30 jaar";"30-45 jaar";"45-55 jaar";"55-60 jaar";"60+ jaar"},MATCH(Tableau1[[#This Row],[Leeftijd]],{15;20;30;45;55;60},1))</f>
        <v>60+ jaar</v>
      </c>
      <c r="E113" s="49">
        <f ca="1">Tableau1[[#This Row],[Leeftijd]]+3</f>
        <v>116</v>
      </c>
      <c r="F113" s="50" t="str">
        <f ca="1">INDEX({"20-30 jaar";"30-45 jaar";"45-55 jaar";"55-60 jaar";"60+ jaar"},MATCH(Tableau1[[#This Row],[Leeftijd+3]],{20;30;45;55;60},1))</f>
        <v>60+ jaar</v>
      </c>
      <c r="G113" s="51">
        <f ca="1">Tableau1[[#This Row],[Leeftijd]]+5</f>
        <v>118</v>
      </c>
      <c r="H113" s="39" t="str">
        <f ca="1">INDEX({"20-30 jaar";"30-45 jaar";"45-55 jaar";"55-60 jaar";"60+ jaar"},MATCH(Tableau1[[#This Row],[Leeftijd+5]],{20;30;45;55;60},1))</f>
        <v>60+ jaar</v>
      </c>
      <c r="I113" s="59"/>
      <c r="J113" s="56"/>
      <c r="K113" s="56"/>
    </row>
    <row r="114" spans="1:11">
      <c r="A114" s="53"/>
      <c r="B114" s="55"/>
      <c r="C114" s="22">
        <f ca="1">INT((TODAY()-B114)/365.25)</f>
        <v>113</v>
      </c>
      <c r="D114" s="34" t="str">
        <f ca="1">INDEX({"15-20 jaar";"20-30 jaar";"30-45 jaar";"45-55 jaar";"55-60 jaar";"60+ jaar"},MATCH(Tableau1[[#This Row],[Leeftijd]],{15;20;30;45;55;60},1))</f>
        <v>60+ jaar</v>
      </c>
      <c r="E114" s="49">
        <f ca="1">Tableau1[[#This Row],[Leeftijd]]+3</f>
        <v>116</v>
      </c>
      <c r="F114" s="50" t="str">
        <f ca="1">INDEX({"20-30 jaar";"30-45 jaar";"45-55 jaar";"55-60 jaar";"60+ jaar"},MATCH(Tableau1[[#This Row],[Leeftijd+3]],{20;30;45;55;60},1))</f>
        <v>60+ jaar</v>
      </c>
      <c r="G114" s="51">
        <f ca="1">Tableau1[[#This Row],[Leeftijd]]+5</f>
        <v>118</v>
      </c>
      <c r="H114" s="39" t="str">
        <f ca="1">INDEX({"20-30 jaar";"30-45 jaar";"45-55 jaar";"55-60 jaar";"60+ jaar"},MATCH(Tableau1[[#This Row],[Leeftijd+5]],{20;30;45;55;60},1))</f>
        <v>60+ jaar</v>
      </c>
      <c r="I114" s="59"/>
      <c r="J114" s="56"/>
      <c r="K114" s="56"/>
    </row>
    <row r="115" spans="1:11">
      <c r="A115" s="53"/>
      <c r="B115" s="55"/>
      <c r="C115" s="22">
        <f ca="1">INT((TODAY()-B115)/365.25)</f>
        <v>113</v>
      </c>
      <c r="D115" s="34" t="str">
        <f ca="1">INDEX({"15-20 jaar";"20-30 jaar";"30-45 jaar";"45-55 jaar";"55-60 jaar";"60+ jaar"},MATCH(Tableau1[[#This Row],[Leeftijd]],{15;20;30;45;55;60},1))</f>
        <v>60+ jaar</v>
      </c>
      <c r="E115" s="49">
        <f ca="1">Tableau1[[#This Row],[Leeftijd]]+3</f>
        <v>116</v>
      </c>
      <c r="F115" s="50" t="str">
        <f ca="1">INDEX({"20-30 jaar";"30-45 jaar";"45-55 jaar";"55-60 jaar";"60+ jaar"},MATCH(Tableau1[[#This Row],[Leeftijd+3]],{20;30;45;55;60},1))</f>
        <v>60+ jaar</v>
      </c>
      <c r="G115" s="51">
        <f ca="1">Tableau1[[#This Row],[Leeftijd]]+5</f>
        <v>118</v>
      </c>
      <c r="H115" s="39" t="str">
        <f ca="1">INDEX({"20-30 jaar";"30-45 jaar";"45-55 jaar";"55-60 jaar";"60+ jaar"},MATCH(Tableau1[[#This Row],[Leeftijd+5]],{20;30;45;55;60},1))</f>
        <v>60+ jaar</v>
      </c>
      <c r="I115" s="59"/>
      <c r="J115" s="56"/>
      <c r="K115" s="56"/>
    </row>
    <row r="116" spans="1:11">
      <c r="A116" s="53"/>
      <c r="B116" s="55"/>
      <c r="C116" s="22">
        <f ca="1">INT((TODAY()-B116)/365.25)</f>
        <v>113</v>
      </c>
      <c r="D116" s="34" t="str">
        <f ca="1">INDEX({"15-20 jaar";"20-30 jaar";"30-45 jaar";"45-55 jaar";"55-60 jaar";"60+ jaar"},MATCH(Tableau1[[#This Row],[Leeftijd]],{15;20;30;45;55;60},1))</f>
        <v>60+ jaar</v>
      </c>
      <c r="E116" s="49">
        <f ca="1">Tableau1[[#This Row],[Leeftijd]]+3</f>
        <v>116</v>
      </c>
      <c r="F116" s="50" t="str">
        <f ca="1">INDEX({"20-30 jaar";"30-45 jaar";"45-55 jaar";"55-60 jaar";"60+ jaar"},MATCH(Tableau1[[#This Row],[Leeftijd+3]],{20;30;45;55;60},1))</f>
        <v>60+ jaar</v>
      </c>
      <c r="G116" s="51">
        <f ca="1">Tableau1[[#This Row],[Leeftijd]]+5</f>
        <v>118</v>
      </c>
      <c r="H116" s="39" t="str">
        <f ca="1">INDEX({"20-30 jaar";"30-45 jaar";"45-55 jaar";"55-60 jaar";"60+ jaar"},MATCH(Tableau1[[#This Row],[Leeftijd+5]],{20;30;45;55;60},1))</f>
        <v>60+ jaar</v>
      </c>
      <c r="I116" s="59"/>
      <c r="J116" s="56"/>
      <c r="K116" s="56"/>
    </row>
    <row r="117" spans="1:11">
      <c r="A117" s="53"/>
      <c r="B117" s="55"/>
      <c r="C117" s="22">
        <f t="shared" ca="1" si="2"/>
        <v>113</v>
      </c>
      <c r="D117" s="34" t="str">
        <f ca="1">INDEX({"15-20 jaar";"20-30 jaar";"30-45 jaar";"45-55 jaar";"55-60 jaar";"60+ jaar"},MATCH(Tableau1[[#This Row],[Leeftijd]],{15;20;30;45;55;60},1))</f>
        <v>60+ jaar</v>
      </c>
      <c r="E117" s="49">
        <f ca="1">Tableau1[[#This Row],[Leeftijd]]+3</f>
        <v>116</v>
      </c>
      <c r="F117" s="50" t="str">
        <f ca="1">INDEX({"20-30 jaar";"30-45 jaar";"45-55 jaar";"55-60 jaar";"60+ jaar"},MATCH(Tableau1[[#This Row],[Leeftijd+3]],{20;30;45;55;60},1))</f>
        <v>60+ jaar</v>
      </c>
      <c r="G117" s="51">
        <f ca="1">Tableau1[[#This Row],[Leeftijd]]+5</f>
        <v>118</v>
      </c>
      <c r="H117" s="39" t="str">
        <f ca="1">INDEX({"20-30 jaar";"30-45 jaar";"45-55 jaar";"55-60 jaar";"60+ jaar"},MATCH(Tableau1[[#This Row],[Leeftijd+5]],{20;30;45;55;60},1))</f>
        <v>60+ jaar</v>
      </c>
      <c r="I117" s="59"/>
      <c r="J117" s="56"/>
      <c r="K117" s="56"/>
    </row>
    <row r="118" spans="1:11">
      <c r="A118" s="53"/>
      <c r="B118" s="55"/>
      <c r="C118" s="22">
        <f t="shared" ca="1" si="2"/>
        <v>113</v>
      </c>
      <c r="D118" s="34" t="str">
        <f ca="1">INDEX({"15-20 jaar";"20-30 jaar";"30-45 jaar";"45-55 jaar";"55-60 jaar";"60+ jaar"},MATCH(Tableau1[[#This Row],[Leeftijd]],{15;20;30;45;55;60},1))</f>
        <v>60+ jaar</v>
      </c>
      <c r="E118" s="49">
        <f ca="1">Tableau1[[#This Row],[Leeftijd]]+3</f>
        <v>116</v>
      </c>
      <c r="F118" s="50" t="str">
        <f ca="1">INDEX({"20-30 jaar";"30-45 jaar";"45-55 jaar";"55-60 jaar";"60+ jaar"},MATCH(Tableau1[[#This Row],[Leeftijd+3]],{20;30;45;55;60},1))</f>
        <v>60+ jaar</v>
      </c>
      <c r="G118" s="51">
        <f ca="1">Tableau1[[#This Row],[Leeftijd]]+5</f>
        <v>118</v>
      </c>
      <c r="H118" s="39" t="str">
        <f ca="1">INDEX({"20-30 jaar";"30-45 jaar";"45-55 jaar";"55-60 jaar";"60+ jaar"},MATCH(Tableau1[[#This Row],[Leeftijd+5]],{20;30;45;55;60},1))</f>
        <v>60+ jaar</v>
      </c>
      <c r="I118" s="59"/>
      <c r="J118" s="56"/>
      <c r="K118" s="56"/>
    </row>
    <row r="119" spans="1:11">
      <c r="A119" s="53"/>
      <c r="B119" s="55"/>
      <c r="C119" s="22">
        <f t="shared" ca="1" si="2"/>
        <v>113</v>
      </c>
      <c r="D119" s="34" t="str">
        <f ca="1">INDEX({"15-20 jaar";"20-30 jaar";"30-45 jaar";"45-55 jaar";"55-60 jaar";"60+ jaar"},MATCH(Tableau1[[#This Row],[Leeftijd]],{15;20;30;45;55;60},1))</f>
        <v>60+ jaar</v>
      </c>
      <c r="E119" s="49">
        <f ca="1">Tableau1[[#This Row],[Leeftijd]]+3</f>
        <v>116</v>
      </c>
      <c r="F119" s="50" t="str">
        <f ca="1">INDEX({"20-30 jaar";"30-45 jaar";"45-55 jaar";"55-60 jaar";"60+ jaar"},MATCH(Tableau1[[#This Row],[Leeftijd+3]],{20;30;45;55;60},1))</f>
        <v>60+ jaar</v>
      </c>
      <c r="G119" s="51">
        <f ca="1">Tableau1[[#This Row],[Leeftijd]]+5</f>
        <v>118</v>
      </c>
      <c r="H119" s="39" t="str">
        <f ca="1">INDEX({"20-30 jaar";"30-45 jaar";"45-55 jaar";"55-60 jaar";"60+ jaar"},MATCH(Tableau1[[#This Row],[Leeftijd+5]],{20;30;45;55;60},1))</f>
        <v>60+ jaar</v>
      </c>
      <c r="I119" s="59"/>
      <c r="J119" s="56"/>
      <c r="K119" s="56"/>
    </row>
    <row r="120" spans="1:11">
      <c r="A120" s="53"/>
      <c r="B120" s="55"/>
      <c r="C120" s="22">
        <f t="shared" ca="1" si="2"/>
        <v>113</v>
      </c>
      <c r="D120" s="34" t="str">
        <f ca="1">INDEX({"15-20 jaar";"20-30 jaar";"30-45 jaar";"45-55 jaar";"55-60 jaar";"60+ jaar"},MATCH(Tableau1[[#This Row],[Leeftijd]],{15;20;30;45;55;60},1))</f>
        <v>60+ jaar</v>
      </c>
      <c r="E120" s="49">
        <f ca="1">Tableau1[[#This Row],[Leeftijd]]+3</f>
        <v>116</v>
      </c>
      <c r="F120" s="50" t="str">
        <f ca="1">INDEX({"20-30 jaar";"30-45 jaar";"45-55 jaar";"55-60 jaar";"60+ jaar"},MATCH(Tableau1[[#This Row],[Leeftijd+3]],{20;30;45;55;60},1))</f>
        <v>60+ jaar</v>
      </c>
      <c r="G120" s="51">
        <f ca="1">Tableau1[[#This Row],[Leeftijd]]+5</f>
        <v>118</v>
      </c>
      <c r="H120" s="39" t="str">
        <f ca="1">INDEX({"20-30 jaar";"30-45 jaar";"45-55 jaar";"55-60 jaar";"60+ jaar"},MATCH(Tableau1[[#This Row],[Leeftijd+5]],{20;30;45;55;60},1))</f>
        <v>60+ jaar</v>
      </c>
      <c r="I120" s="59"/>
      <c r="J120" s="56"/>
      <c r="K120" s="56"/>
    </row>
    <row r="121" spans="1:11">
      <c r="A121" s="56"/>
      <c r="B121" s="57"/>
      <c r="C121" s="1">
        <f t="shared" ca="1" si="2"/>
        <v>113</v>
      </c>
      <c r="D121" s="33" t="str">
        <f ca="1">INDEX({"15-20 jaar";"20-30 jaar";"30-45 jaar";"45-55 jaar";"55-60 jaar";"60+ jaar"},MATCH(Tableau1[[#This Row],[Leeftijd]],{15;20;30;45;55;60},1))</f>
        <v>60+ jaar</v>
      </c>
      <c r="E121" s="43">
        <f ca="1">Tableau1[[#This Row],[Leeftijd]]+3</f>
        <v>116</v>
      </c>
      <c r="F121" s="44" t="str">
        <f ca="1">INDEX({"20-30 jaar";"30-45 jaar";"45-55 jaar";"55-60 jaar";"60+ jaar"},MATCH(Tableau1[[#This Row],[Leeftijd+3]],{20;30;45;55;60},1))</f>
        <v>60+ jaar</v>
      </c>
      <c r="G121" s="45">
        <f ca="1">Tableau1[[#This Row],[Leeftijd]]+5</f>
        <v>118</v>
      </c>
      <c r="H121" s="38" t="str">
        <f ca="1">INDEX({"20-30 jaar";"30-45 jaar";"45-55 jaar";"55-60 jaar";"60+ jaar"},MATCH(Tableau1[[#This Row],[Leeftijd+5]],{20;30;45;55;60},1))</f>
        <v>60+ jaar</v>
      </c>
      <c r="I121" s="56"/>
      <c r="J121" s="56"/>
      <c r="K121" s="56"/>
    </row>
    <row r="122" spans="1:11">
      <c r="A122" s="56"/>
      <c r="B122" s="57"/>
      <c r="C122" s="1">
        <f t="shared" ca="1" si="2"/>
        <v>113</v>
      </c>
      <c r="D122" s="33" t="str">
        <f ca="1">INDEX({"15-20 jaar";"20-30 jaar";"30-45 jaar";"45-55 jaar";"55-60 jaar";"60+ jaar"},MATCH(Tableau1[[#This Row],[Leeftijd]],{15;20;30;45;55;60},1))</f>
        <v>60+ jaar</v>
      </c>
      <c r="E122" s="43">
        <f ca="1">Tableau1[[#This Row],[Leeftijd]]+3</f>
        <v>116</v>
      </c>
      <c r="F122" s="44" t="str">
        <f ca="1">INDEX({"20-30 jaar";"30-45 jaar";"45-55 jaar";"55-60 jaar";"60+ jaar"},MATCH(Tableau1[[#This Row],[Leeftijd+3]],{20;30;45;55;60},1))</f>
        <v>60+ jaar</v>
      </c>
      <c r="G122" s="45">
        <f ca="1">Tableau1[[#This Row],[Leeftijd]]+5</f>
        <v>118</v>
      </c>
      <c r="H122" s="38" t="str">
        <f ca="1">INDEX({"20-30 jaar";"30-45 jaar";"45-55 jaar";"55-60 jaar";"60+ jaar"},MATCH(Tableau1[[#This Row],[Leeftijd+5]],{20;30;45;55;60},1))</f>
        <v>60+ jaar</v>
      </c>
      <c r="I122" s="56"/>
      <c r="J122" s="56"/>
      <c r="K122" s="56"/>
    </row>
    <row r="123" spans="1:11">
      <c r="A123" s="56"/>
      <c r="B123" s="57"/>
      <c r="C123" s="1">
        <f t="shared" ca="1" si="2"/>
        <v>113</v>
      </c>
      <c r="D123" s="33" t="str">
        <f ca="1">INDEX({"15-20 jaar";"20-30 jaar";"30-45 jaar";"45-55 jaar";"55-60 jaar";"60+ jaar"},MATCH(Tableau1[[#This Row],[Leeftijd]],{15;20;30;45;55;60},1))</f>
        <v>60+ jaar</v>
      </c>
      <c r="E123" s="43">
        <f ca="1">Tableau1[[#This Row],[Leeftijd]]+3</f>
        <v>116</v>
      </c>
      <c r="F123" s="44" t="str">
        <f ca="1">INDEX({"20-30 jaar";"30-45 jaar";"45-55 jaar";"55-60 jaar";"60+ jaar"},MATCH(Tableau1[[#This Row],[Leeftijd+3]],{20;30;45;55;60},1))</f>
        <v>60+ jaar</v>
      </c>
      <c r="G123" s="45">
        <f ca="1">Tableau1[[#This Row],[Leeftijd]]+5</f>
        <v>118</v>
      </c>
      <c r="H123" s="38" t="str">
        <f ca="1">INDEX({"20-30 jaar";"30-45 jaar";"45-55 jaar";"55-60 jaar";"60+ jaar"},MATCH(Tableau1[[#This Row],[Leeftijd+5]],{20;30;45;55;60},1))</f>
        <v>60+ jaar</v>
      </c>
      <c r="I123" s="56"/>
      <c r="J123" s="56"/>
      <c r="K123" s="56"/>
    </row>
    <row r="124" spans="1:11">
      <c r="A124" s="53"/>
      <c r="B124" s="54"/>
      <c r="C124" s="1">
        <f t="shared" ca="1" si="2"/>
        <v>113</v>
      </c>
      <c r="D124" s="33" t="str">
        <f ca="1">INDEX({"15-20 jaar";"20-30 jaar";"30-45 jaar";"45-55 jaar";"55-60 jaar";"60+ jaar"},MATCH(Tableau1[[#This Row],[Leeftijd]],{15;20;30;45;55;60},1))</f>
        <v>60+ jaar</v>
      </c>
      <c r="E124" s="46">
        <f ca="1">Tableau1[[#This Row],[Leeftijd]]+3</f>
        <v>116</v>
      </c>
      <c r="F124" s="47" t="str">
        <f ca="1">INDEX({"20-30 jaar";"30-45 jaar";"45-55 jaar";"55-60 jaar";"60+ jaar"},MATCH(Tableau1[[#This Row],[Leeftijd+3]],{20;30;45;55;60},1))</f>
        <v>60+ jaar</v>
      </c>
      <c r="G124" s="48">
        <f ca="1">Tableau1[[#This Row],[Leeftijd]]+5</f>
        <v>118</v>
      </c>
      <c r="H124" s="38" t="str">
        <f ca="1">INDEX({"20-30 jaar";"30-45 jaar";"45-55 jaar";"55-60 jaar";"60+ jaar"},MATCH(Tableau1[[#This Row],[Leeftijd+5]],{20;30;45;55;60},1))</f>
        <v>60+ jaar</v>
      </c>
      <c r="I124" s="53"/>
      <c r="J124" s="53"/>
      <c r="K124" s="53"/>
    </row>
    <row r="125" spans="1:11">
      <c r="A125" s="58"/>
      <c r="B125" s="58"/>
      <c r="I125" s="58"/>
      <c r="J125" s="58"/>
      <c r="K125" s="58"/>
    </row>
    <row r="129" spans="3:7" ht="15" thickBot="1">
      <c r="E129" s="84" t="s">
        <v>1</v>
      </c>
      <c r="F129" s="84"/>
      <c r="G129" s="84"/>
    </row>
    <row r="130" spans="3:7">
      <c r="C130" s="11" t="s">
        <v>57</v>
      </c>
      <c r="D130" s="12"/>
      <c r="E130" s="12" t="s">
        <v>59</v>
      </c>
      <c r="F130" s="12" t="s">
        <v>60</v>
      </c>
      <c r="G130" s="13" t="s">
        <v>61</v>
      </c>
    </row>
    <row r="131" spans="3:7">
      <c r="C131" s="14">
        <v>20</v>
      </c>
      <c r="D131" s="10" t="s">
        <v>58</v>
      </c>
      <c r="E131" s="9">
        <f t="array" aca="1" ref="E131:E137" ca="1">FREQUENCY(C2:C124,C131:C137)</f>
        <v>1</v>
      </c>
      <c r="F131" s="9">
        <f t="array" aca="1" ref="F131:F137" ca="1">FREQUENCY(E2:E124,C131:C137)</f>
        <v>0</v>
      </c>
      <c r="G131" s="15">
        <f t="array" aca="1" ref="G131:G137" ca="1">FREQUENCY(G2:G124,C131:C137)</f>
        <v>0</v>
      </c>
    </row>
    <row r="132" spans="3:7">
      <c r="C132" s="14">
        <v>30</v>
      </c>
      <c r="D132" s="10" t="str">
        <f t="shared" ref="D132:D134" si="3">"] "&amp;C131&amp;"-"&amp;C132&amp;" ]"</f>
        <v>] 20-30 ]</v>
      </c>
      <c r="E132" s="9">
        <f ca="1"/>
        <v>1</v>
      </c>
      <c r="F132" s="9">
        <f ca="1"/>
        <v>2</v>
      </c>
      <c r="G132" s="15">
        <f ca="1"/>
        <v>2</v>
      </c>
    </row>
    <row r="133" spans="3:7">
      <c r="C133" s="14">
        <v>45</v>
      </c>
      <c r="D133" s="10" t="str">
        <f t="shared" si="3"/>
        <v>] 30-45 ]</v>
      </c>
      <c r="E133" s="9">
        <f ca="1"/>
        <v>18</v>
      </c>
      <c r="F133" s="9">
        <f ca="1"/>
        <v>12</v>
      </c>
      <c r="G133" s="15">
        <f ca="1"/>
        <v>10</v>
      </c>
    </row>
    <row r="134" spans="3:7">
      <c r="C134" s="14">
        <v>55</v>
      </c>
      <c r="D134" s="10" t="str">
        <f t="shared" si="3"/>
        <v>] 45-55 ]</v>
      </c>
      <c r="E134" s="9">
        <f ca="1"/>
        <v>16</v>
      </c>
      <c r="F134" s="9">
        <f ca="1"/>
        <v>21</v>
      </c>
      <c r="G134" s="15">
        <f ca="1"/>
        <v>20</v>
      </c>
    </row>
    <row r="135" spans="3:7">
      <c r="C135" s="14">
        <v>60</v>
      </c>
      <c r="D135" s="10" t="str">
        <f>"] "&amp;C134&amp;"-"&amp;C135&amp;" ]"</f>
        <v>] 55-60 ]</v>
      </c>
      <c r="E135" s="9">
        <f ca="1"/>
        <v>7</v>
      </c>
      <c r="F135" s="9">
        <f ca="1"/>
        <v>7</v>
      </c>
      <c r="G135" s="15">
        <f ca="1"/>
        <v>4</v>
      </c>
    </row>
    <row r="136" spans="3:7">
      <c r="C136" s="14">
        <v>65</v>
      </c>
      <c r="D136" s="10" t="str">
        <f>"] "&amp;C135&amp;"-"&amp;C136&amp;" ]"</f>
        <v>] 60-65 ]</v>
      </c>
      <c r="E136" s="9">
        <f ca="1"/>
        <v>2</v>
      </c>
      <c r="F136" s="9">
        <f ca="1"/>
        <v>2</v>
      </c>
      <c r="G136" s="15">
        <f ca="1"/>
        <v>7</v>
      </c>
    </row>
    <row r="137" spans="3:7" ht="15" thickBot="1">
      <c r="C137" s="16">
        <v>70</v>
      </c>
      <c r="D137" s="17" t="str">
        <f>"] "&amp;C136&amp;"-"&amp;C137&amp;" ]"</f>
        <v>] 65-70 ]</v>
      </c>
      <c r="E137" s="18">
        <f ca="1"/>
        <v>0</v>
      </c>
      <c r="F137" s="18">
        <f ca="1"/>
        <v>1</v>
      </c>
      <c r="G137" s="19">
        <f ca="1"/>
        <v>2</v>
      </c>
    </row>
  </sheetData>
  <sheetProtection sheet="1" objects="1" scenarios="1" insertColumns="0" insertRows="0" deleteColumns="0" deleteRows="0"/>
  <protectedRanges>
    <protectedRange sqref="I2:K125" name="Plage2"/>
    <protectedRange sqref="A2:B125" name="Plage1"/>
  </protectedRanges>
  <mergeCells count="1">
    <mergeCell ref="E129:G129"/>
  </mergeCells>
  <conditionalFormatting sqref="E2:E124 G2:G124 C2:C124">
    <cfRule type="cellIs" dxfId="2" priority="3" operator="greaterThan">
      <formula>64</formula>
    </cfRule>
  </conditionalFormatting>
  <conditionalFormatting sqref="E3:E120 G3:G120 C2:C124">
    <cfRule type="cellIs" dxfId="1" priority="2" operator="between">
      <formula>60</formula>
      <formula>64</formula>
    </cfRule>
  </conditionalFormatting>
  <conditionalFormatting sqref="C2:G124">
    <cfRule type="cellIs" dxfId="0" priority="1" operator="between">
      <formula>100</formula>
      <formula>120</formula>
    </cfRule>
  </conditionalFormatting>
  <dataValidations count="3">
    <dataValidation type="list" allowBlank="1" showInputMessage="1" showErrorMessage="1" sqref="I2:I124">
      <formula1>"man,vrouw"</formula1>
    </dataValidation>
    <dataValidation type="list" allowBlank="1" showInputMessage="1" showErrorMessage="1" sqref="J2:J124">
      <formula1>Functie</formula1>
    </dataValidation>
    <dataValidation type="list" allowBlank="1" showInputMessage="1" showErrorMessage="1" sqref="K2:K124">
      <formula1>Afdeling</formula1>
    </dataValidation>
  </dataValidations>
  <pageMargins left="0.31496062992125984" right="0.31496062992125984" top="0.74803149606299213" bottom="0.74803149606299213" header="0.31496062992125984" footer="0.31496062992125984"/>
  <pageSetup paperSize="9" scale="80" orientation="landscape" r:id="rId1"/>
  <headerFooter>
    <oddFooter>&amp;CLeeftijdscan IPV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E9"/>
  <sheetViews>
    <sheetView view="pageLayout" zoomScaleNormal="100" workbookViewId="0">
      <selection activeCell="I22" sqref="I22"/>
    </sheetView>
  </sheetViews>
  <sheetFormatPr baseColWidth="10" defaultColWidth="11.44140625" defaultRowHeight="14.4"/>
  <cols>
    <col min="3" max="3" width="17.33203125" customWidth="1"/>
  </cols>
  <sheetData>
    <row r="1" spans="1:5" ht="18">
      <c r="A1" s="85" t="s">
        <v>56</v>
      </c>
      <c r="B1" s="85"/>
      <c r="C1" s="85"/>
      <c r="D1" s="85"/>
      <c r="E1" s="85"/>
    </row>
    <row r="2" spans="1:5" ht="18">
      <c r="A2" s="20" t="s">
        <v>57</v>
      </c>
      <c r="B2" s="20"/>
      <c r="C2" s="20" t="str">
        <f>'2. Personeel'!E130</f>
        <v>vandaag</v>
      </c>
      <c r="D2" s="20" t="str">
        <f>'2. Personeel'!F130</f>
        <v>binnen 3j</v>
      </c>
      <c r="E2" s="20" t="str">
        <f>'2. Personeel'!G130</f>
        <v>binnen 5j</v>
      </c>
    </row>
    <row r="3" spans="1:5" ht="18">
      <c r="A3" s="21">
        <f>'2. Personeel'!C131</f>
        <v>20</v>
      </c>
      <c r="B3" s="21" t="str">
        <f>'2. Personeel'!D131</f>
        <v>&lt;20</v>
      </c>
      <c r="C3" s="21">
        <f ca="1">'2. Personeel'!E131</f>
        <v>1</v>
      </c>
      <c r="D3" s="21">
        <f ca="1">'2. Personeel'!F131</f>
        <v>0</v>
      </c>
      <c r="E3" s="21">
        <f ca="1">'2. Personeel'!G131</f>
        <v>0</v>
      </c>
    </row>
    <row r="4" spans="1:5" ht="18">
      <c r="A4" s="21">
        <f>'2. Personeel'!C132</f>
        <v>30</v>
      </c>
      <c r="B4" s="21" t="str">
        <f>'2. Personeel'!D132</f>
        <v>] 20-30 ]</v>
      </c>
      <c r="C4" s="21">
        <f ca="1">'2. Personeel'!E132</f>
        <v>1</v>
      </c>
      <c r="D4" s="21">
        <f ca="1">'2. Personeel'!F132</f>
        <v>2</v>
      </c>
      <c r="E4" s="21">
        <f ca="1">'2. Personeel'!G132</f>
        <v>2</v>
      </c>
    </row>
    <row r="5" spans="1:5" ht="18">
      <c r="A5" s="21">
        <f>'2. Personeel'!C133</f>
        <v>45</v>
      </c>
      <c r="B5" s="21" t="str">
        <f>'2. Personeel'!D133</f>
        <v>] 30-45 ]</v>
      </c>
      <c r="C5" s="21">
        <f ca="1">'2. Personeel'!E133</f>
        <v>18</v>
      </c>
      <c r="D5" s="21">
        <f ca="1">'2. Personeel'!F133</f>
        <v>12</v>
      </c>
      <c r="E5" s="21">
        <f ca="1">'2. Personeel'!G133</f>
        <v>10</v>
      </c>
    </row>
    <row r="6" spans="1:5" ht="18">
      <c r="A6" s="21">
        <f>'2. Personeel'!C134</f>
        <v>55</v>
      </c>
      <c r="B6" s="21" t="str">
        <f>'2. Personeel'!D134</f>
        <v>] 45-55 ]</v>
      </c>
      <c r="C6" s="21">
        <f ca="1">'2. Personeel'!E134</f>
        <v>16</v>
      </c>
      <c r="D6" s="21">
        <f ca="1">'2. Personeel'!F134</f>
        <v>21</v>
      </c>
      <c r="E6" s="21">
        <f ca="1">'2. Personeel'!G134</f>
        <v>20</v>
      </c>
    </row>
    <row r="7" spans="1:5" ht="18">
      <c r="A7" s="21">
        <f>'2. Personeel'!C135</f>
        <v>60</v>
      </c>
      <c r="B7" s="21" t="str">
        <f>'2. Personeel'!D135</f>
        <v>] 55-60 ]</v>
      </c>
      <c r="C7" s="21">
        <f ca="1">'2. Personeel'!E135</f>
        <v>7</v>
      </c>
      <c r="D7" s="21">
        <f ca="1">'2. Personeel'!F135</f>
        <v>7</v>
      </c>
      <c r="E7" s="21">
        <f ca="1">'2. Personeel'!G135</f>
        <v>4</v>
      </c>
    </row>
    <row r="8" spans="1:5" ht="18">
      <c r="A8" s="21">
        <f>'2. Personeel'!C136</f>
        <v>65</v>
      </c>
      <c r="B8" s="21" t="str">
        <f>'2. Personeel'!D136</f>
        <v>] 60-65 ]</v>
      </c>
      <c r="C8" s="21">
        <f ca="1">'2. Personeel'!E136</f>
        <v>2</v>
      </c>
      <c r="D8" s="21">
        <f ca="1">'2. Personeel'!F136</f>
        <v>2</v>
      </c>
      <c r="E8" s="21">
        <f ca="1">'2. Personeel'!G136</f>
        <v>7</v>
      </c>
    </row>
    <row r="9" spans="1:5" ht="18">
      <c r="A9" s="21">
        <f>'2. Personeel'!C137</f>
        <v>70</v>
      </c>
      <c r="B9" s="21" t="str">
        <f>'2. Personeel'!D137</f>
        <v>] 65-70 ]</v>
      </c>
      <c r="C9" s="21">
        <f ca="1">'2. Personeel'!E137</f>
        <v>0</v>
      </c>
      <c r="D9" s="21">
        <f ca="1">'2. Personeel'!F137</f>
        <v>1</v>
      </c>
      <c r="E9" s="21">
        <f ca="1">'2. Personeel'!G137</f>
        <v>2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&amp;CLeeftijdscan IPV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3:E21"/>
  <sheetViews>
    <sheetView view="pageLayout" zoomScaleNormal="100" workbookViewId="0">
      <selection activeCell="I22" sqref="I22"/>
    </sheetView>
  </sheetViews>
  <sheetFormatPr baseColWidth="10" defaultColWidth="11.44140625" defaultRowHeight="14.4"/>
  <cols>
    <col min="1" max="1" width="18.33203125" customWidth="1"/>
    <col min="2" max="2" width="16.33203125" customWidth="1"/>
    <col min="3" max="3" width="6.5546875" customWidth="1"/>
    <col min="4" max="4" width="7.33203125" customWidth="1"/>
    <col min="5" max="5" width="11.33203125" customWidth="1"/>
  </cols>
  <sheetData>
    <row r="3" spans="1:5">
      <c r="A3" s="5" t="s">
        <v>131</v>
      </c>
      <c r="B3" s="5" t="s">
        <v>127</v>
      </c>
    </row>
    <row r="4" spans="1:5">
      <c r="A4" s="5" t="s">
        <v>128</v>
      </c>
      <c r="B4" t="s">
        <v>76</v>
      </c>
      <c r="C4" t="s">
        <v>75</v>
      </c>
      <c r="D4" t="s">
        <v>129</v>
      </c>
      <c r="E4" t="s">
        <v>130</v>
      </c>
    </row>
    <row r="5" spans="1:5">
      <c r="A5" s="63" t="s">
        <v>103</v>
      </c>
      <c r="B5" s="40">
        <v>1</v>
      </c>
      <c r="C5" s="40"/>
      <c r="D5" s="40"/>
      <c r="E5" s="40">
        <v>1</v>
      </c>
    </row>
    <row r="6" spans="1:5">
      <c r="A6" s="63" t="s">
        <v>71</v>
      </c>
      <c r="B6" s="40">
        <v>1</v>
      </c>
      <c r="C6" s="40"/>
      <c r="D6" s="40"/>
      <c r="E6" s="40">
        <v>1</v>
      </c>
    </row>
    <row r="7" spans="1:5">
      <c r="A7" s="63" t="s">
        <v>72</v>
      </c>
      <c r="B7" s="40">
        <v>7</v>
      </c>
      <c r="C7" s="40">
        <v>11</v>
      </c>
      <c r="D7" s="40"/>
      <c r="E7" s="40">
        <v>18</v>
      </c>
    </row>
    <row r="8" spans="1:5">
      <c r="A8" s="63" t="s">
        <v>73</v>
      </c>
      <c r="B8" s="40">
        <v>9</v>
      </c>
      <c r="C8" s="40">
        <v>7</v>
      </c>
      <c r="D8" s="40"/>
      <c r="E8" s="40">
        <v>16</v>
      </c>
    </row>
    <row r="9" spans="1:5">
      <c r="A9" s="63" t="s">
        <v>74</v>
      </c>
      <c r="B9" s="40">
        <v>3</v>
      </c>
      <c r="C9" s="40">
        <v>4</v>
      </c>
      <c r="D9" s="40"/>
      <c r="E9" s="40">
        <v>7</v>
      </c>
    </row>
    <row r="10" spans="1:5">
      <c r="A10" s="63" t="s">
        <v>97</v>
      </c>
      <c r="B10" s="40">
        <v>1</v>
      </c>
      <c r="C10" s="40">
        <v>1</v>
      </c>
      <c r="D10" s="40"/>
      <c r="E10" s="40">
        <v>2</v>
      </c>
    </row>
    <row r="11" spans="1:5">
      <c r="A11" s="63" t="s">
        <v>130</v>
      </c>
      <c r="B11" s="40">
        <v>22</v>
      </c>
      <c r="C11" s="40">
        <v>23</v>
      </c>
      <c r="D11" s="40"/>
      <c r="E11" s="40">
        <v>45</v>
      </c>
    </row>
    <row r="13" spans="1:5" ht="25.95" customHeight="1"/>
    <row r="14" spans="1:5" ht="14.4" customHeight="1">
      <c r="A14" s="86" t="s">
        <v>98</v>
      </c>
      <c r="B14" s="86"/>
      <c r="C14" s="41"/>
      <c r="D14" s="25"/>
      <c r="E14" s="8">
        <v>-1</v>
      </c>
    </row>
    <row r="15" spans="1:5">
      <c r="B15" t="s">
        <v>99</v>
      </c>
      <c r="C15" t="s">
        <v>100</v>
      </c>
    </row>
    <row r="16" spans="1:5">
      <c r="A16" t="str">
        <f t="shared" ref="A16:A21" si="0">A5</f>
        <v>15-20 jaar</v>
      </c>
      <c r="B16" s="7">
        <f t="shared" ref="B16:B21" si="1">B5*$E$14</f>
        <v>-1</v>
      </c>
      <c r="C16">
        <f t="shared" ref="C16:C21" si="2">C5</f>
        <v>0</v>
      </c>
    </row>
    <row r="17" spans="1:3">
      <c r="A17" t="str">
        <f t="shared" si="0"/>
        <v>20-30 jaar</v>
      </c>
      <c r="B17" s="7">
        <f t="shared" si="1"/>
        <v>-1</v>
      </c>
      <c r="C17">
        <f t="shared" si="2"/>
        <v>0</v>
      </c>
    </row>
    <row r="18" spans="1:3">
      <c r="A18" t="str">
        <f t="shared" si="0"/>
        <v>30-45 jaar</v>
      </c>
      <c r="B18" s="7">
        <f t="shared" si="1"/>
        <v>-7</v>
      </c>
      <c r="C18">
        <f t="shared" si="2"/>
        <v>11</v>
      </c>
    </row>
    <row r="19" spans="1:3">
      <c r="A19" t="str">
        <f t="shared" si="0"/>
        <v>45-55 jaar</v>
      </c>
      <c r="B19" s="7">
        <f t="shared" si="1"/>
        <v>-9</v>
      </c>
      <c r="C19">
        <f t="shared" si="2"/>
        <v>7</v>
      </c>
    </row>
    <row r="20" spans="1:3">
      <c r="A20" t="str">
        <f t="shared" si="0"/>
        <v>55-60 jaar</v>
      </c>
      <c r="B20" s="7">
        <f t="shared" si="1"/>
        <v>-3</v>
      </c>
      <c r="C20">
        <f t="shared" si="2"/>
        <v>4</v>
      </c>
    </row>
    <row r="21" spans="1:3">
      <c r="A21" t="str">
        <f t="shared" si="0"/>
        <v>60+ jaar</v>
      </c>
      <c r="B21" s="7">
        <f t="shared" si="1"/>
        <v>-1</v>
      </c>
      <c r="C21">
        <f t="shared" si="2"/>
        <v>1</v>
      </c>
    </row>
  </sheetData>
  <mergeCells count="1">
    <mergeCell ref="A14:B14"/>
  </mergeCell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3:E21"/>
  <sheetViews>
    <sheetView view="pageLayout" topLeftCell="A3" zoomScaleNormal="100" workbookViewId="0">
      <selection activeCell="I22" sqref="I22"/>
    </sheetView>
  </sheetViews>
  <sheetFormatPr baseColWidth="10" defaultColWidth="11.44140625" defaultRowHeight="14.4"/>
  <cols>
    <col min="1" max="1" width="18.33203125" customWidth="1"/>
    <col min="2" max="2" width="16.33203125" customWidth="1"/>
    <col min="3" max="3" width="6.5546875" customWidth="1"/>
    <col min="4" max="4" width="7.33203125" customWidth="1"/>
    <col min="5" max="5" width="11.33203125" customWidth="1"/>
  </cols>
  <sheetData>
    <row r="3" spans="1:5">
      <c r="A3" s="5" t="s">
        <v>131</v>
      </c>
      <c r="B3" s="5" t="s">
        <v>127</v>
      </c>
    </row>
    <row r="4" spans="1:5">
      <c r="A4" s="5" t="s">
        <v>128</v>
      </c>
      <c r="B4" t="s">
        <v>76</v>
      </c>
      <c r="C4" t="s">
        <v>75</v>
      </c>
      <c r="D4" t="s">
        <v>129</v>
      </c>
      <c r="E4" t="s">
        <v>130</v>
      </c>
    </row>
    <row r="5" spans="1:5">
      <c r="A5" s="63" t="s">
        <v>71</v>
      </c>
      <c r="B5" s="40">
        <v>2</v>
      </c>
      <c r="C5" s="40"/>
      <c r="D5" s="40"/>
      <c r="E5" s="40">
        <v>2</v>
      </c>
    </row>
    <row r="6" spans="1:5">
      <c r="A6" s="63" t="s">
        <v>72</v>
      </c>
      <c r="B6" s="40">
        <v>4</v>
      </c>
      <c r="C6" s="40">
        <v>6</v>
      </c>
      <c r="D6" s="40"/>
      <c r="E6" s="40">
        <v>10</v>
      </c>
    </row>
    <row r="7" spans="1:5">
      <c r="A7" s="63" t="s">
        <v>73</v>
      </c>
      <c r="B7" s="40">
        <v>11</v>
      </c>
      <c r="C7" s="40">
        <v>12</v>
      </c>
      <c r="D7" s="40"/>
      <c r="E7" s="40">
        <v>23</v>
      </c>
    </row>
    <row r="8" spans="1:5">
      <c r="A8" s="63" t="s">
        <v>74</v>
      </c>
      <c r="B8" s="40">
        <v>2</v>
      </c>
      <c r="C8" s="40">
        <v>1</v>
      </c>
      <c r="D8" s="40"/>
      <c r="E8" s="40">
        <v>3</v>
      </c>
    </row>
    <row r="9" spans="1:5">
      <c r="A9" s="63" t="s">
        <v>97</v>
      </c>
      <c r="B9" s="40">
        <v>3</v>
      </c>
      <c r="C9" s="40">
        <v>4</v>
      </c>
      <c r="D9" s="40"/>
      <c r="E9" s="40">
        <v>7</v>
      </c>
    </row>
    <row r="10" spans="1:5">
      <c r="A10" s="63" t="s">
        <v>130</v>
      </c>
      <c r="B10" s="40">
        <v>22</v>
      </c>
      <c r="C10" s="40">
        <v>23</v>
      </c>
      <c r="D10" s="40"/>
      <c r="E10" s="40">
        <v>45</v>
      </c>
    </row>
    <row r="13" spans="1:5" ht="25.95" customHeight="1"/>
    <row r="14" spans="1:5">
      <c r="D14" s="25"/>
      <c r="E14" s="8">
        <v>-1</v>
      </c>
    </row>
    <row r="15" spans="1:5">
      <c r="A15" t="str">
        <f t="shared" ref="A15:C20" si="0">A4</f>
        <v>Row Labels</v>
      </c>
      <c r="B15" t="str">
        <f t="shared" si="0"/>
        <v>man</v>
      </c>
      <c r="C15" t="str">
        <f t="shared" si="0"/>
        <v>vrouw</v>
      </c>
    </row>
    <row r="16" spans="1:5">
      <c r="A16" t="str">
        <f t="shared" si="0"/>
        <v>20-30 jaar</v>
      </c>
      <c r="B16" s="7">
        <f>B5*$E$14</f>
        <v>-2</v>
      </c>
      <c r="C16">
        <f t="shared" si="0"/>
        <v>0</v>
      </c>
    </row>
    <row r="17" spans="1:3">
      <c r="A17" t="str">
        <f t="shared" si="0"/>
        <v>30-45 jaar</v>
      </c>
      <c r="B17" s="7">
        <f t="shared" ref="B17:B21" si="1">B6*$E$14</f>
        <v>-4</v>
      </c>
      <c r="C17">
        <f t="shared" si="0"/>
        <v>6</v>
      </c>
    </row>
    <row r="18" spans="1:3">
      <c r="A18" t="str">
        <f t="shared" si="0"/>
        <v>45-55 jaar</v>
      </c>
      <c r="B18" s="7">
        <f t="shared" si="1"/>
        <v>-11</v>
      </c>
      <c r="C18">
        <f t="shared" si="0"/>
        <v>12</v>
      </c>
    </row>
    <row r="19" spans="1:3">
      <c r="A19" t="str">
        <f t="shared" si="0"/>
        <v>55-60 jaar</v>
      </c>
      <c r="B19" s="7">
        <f t="shared" si="1"/>
        <v>-2</v>
      </c>
      <c r="C19">
        <f t="shared" si="0"/>
        <v>1</v>
      </c>
    </row>
    <row r="20" spans="1:3">
      <c r="A20" t="str">
        <f t="shared" si="0"/>
        <v>60+ jaar</v>
      </c>
      <c r="B20" s="7">
        <f t="shared" si="1"/>
        <v>-3</v>
      </c>
      <c r="C20">
        <f t="shared" si="0"/>
        <v>4</v>
      </c>
    </row>
    <row r="21" spans="1:3">
      <c r="A21" t="s">
        <v>0</v>
      </c>
      <c r="B21" s="7">
        <f t="shared" si="1"/>
        <v>-22</v>
      </c>
      <c r="C21">
        <f t="shared" ref="C21" si="2">C10</f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/>
  </sheetPr>
  <dimension ref="A3:E21"/>
  <sheetViews>
    <sheetView view="pageLayout" zoomScaleNormal="100" workbookViewId="0">
      <selection activeCell="I22" sqref="I22"/>
    </sheetView>
  </sheetViews>
  <sheetFormatPr baseColWidth="10" defaultColWidth="11.44140625" defaultRowHeight="14.4"/>
  <cols>
    <col min="1" max="1" width="18.33203125" customWidth="1"/>
    <col min="2" max="2" width="16.33203125" customWidth="1"/>
    <col min="3" max="3" width="6.5546875" customWidth="1"/>
    <col min="4" max="4" width="7.33203125" customWidth="1"/>
    <col min="5" max="5" width="11.33203125" customWidth="1"/>
    <col min="6" max="6" width="7.6640625" customWidth="1"/>
    <col min="7" max="7" width="11.88671875" customWidth="1"/>
    <col min="8" max="25" width="3" customWidth="1"/>
    <col min="26" max="26" width="11.88671875" bestFit="1" customWidth="1"/>
  </cols>
  <sheetData>
    <row r="3" spans="1:5">
      <c r="A3" s="5" t="s">
        <v>131</v>
      </c>
      <c r="B3" s="5" t="s">
        <v>127</v>
      </c>
    </row>
    <row r="4" spans="1:5">
      <c r="A4" s="5" t="s">
        <v>128</v>
      </c>
      <c r="B4" t="s">
        <v>76</v>
      </c>
      <c r="C4" t="s">
        <v>75</v>
      </c>
      <c r="D4" t="s">
        <v>129</v>
      </c>
      <c r="E4" t="s">
        <v>130</v>
      </c>
    </row>
    <row r="5" spans="1:5">
      <c r="A5" s="63" t="s">
        <v>71</v>
      </c>
      <c r="B5" s="40">
        <v>2</v>
      </c>
      <c r="C5" s="40">
        <v>0</v>
      </c>
      <c r="D5" s="40">
        <v>0</v>
      </c>
      <c r="E5" s="40">
        <v>2</v>
      </c>
    </row>
    <row r="6" spans="1:5">
      <c r="A6" s="63" t="s">
        <v>72</v>
      </c>
      <c r="B6" s="40">
        <v>4</v>
      </c>
      <c r="C6" s="40">
        <v>6</v>
      </c>
      <c r="D6" s="40">
        <v>0</v>
      </c>
      <c r="E6" s="40">
        <v>10</v>
      </c>
    </row>
    <row r="7" spans="1:5">
      <c r="A7" s="63" t="s">
        <v>73</v>
      </c>
      <c r="B7" s="40">
        <v>10</v>
      </c>
      <c r="C7" s="40">
        <v>10</v>
      </c>
      <c r="D7" s="40">
        <v>0</v>
      </c>
      <c r="E7" s="40">
        <v>20</v>
      </c>
    </row>
    <row r="8" spans="1:5">
      <c r="A8" s="63" t="s">
        <v>74</v>
      </c>
      <c r="B8" s="40">
        <v>2</v>
      </c>
      <c r="C8" s="40">
        <v>2</v>
      </c>
      <c r="D8" s="40">
        <v>0</v>
      </c>
      <c r="E8" s="40">
        <v>4</v>
      </c>
    </row>
    <row r="9" spans="1:5">
      <c r="A9" s="63" t="s">
        <v>97</v>
      </c>
      <c r="B9" s="40">
        <v>4</v>
      </c>
      <c r="C9" s="40">
        <v>5</v>
      </c>
      <c r="D9" s="40">
        <v>0</v>
      </c>
      <c r="E9" s="40">
        <v>9</v>
      </c>
    </row>
    <row r="10" spans="1:5">
      <c r="A10" s="63" t="s">
        <v>130</v>
      </c>
      <c r="B10" s="40">
        <v>22</v>
      </c>
      <c r="C10" s="40">
        <v>23</v>
      </c>
      <c r="D10" s="40">
        <v>0</v>
      </c>
      <c r="E10" s="40">
        <v>45</v>
      </c>
    </row>
    <row r="13" spans="1:5" ht="25.95" customHeight="1"/>
    <row r="14" spans="1:5">
      <c r="D14" s="25"/>
      <c r="E14" s="8">
        <v>-1</v>
      </c>
    </row>
    <row r="15" spans="1:5">
      <c r="A15" s="42" t="str">
        <f t="shared" ref="A15:C21" si="0">A4</f>
        <v>Row Labels</v>
      </c>
      <c r="B15" s="42" t="str">
        <f t="shared" si="0"/>
        <v>man</v>
      </c>
      <c r="C15" s="42" t="str">
        <f t="shared" si="0"/>
        <v>vrouw</v>
      </c>
    </row>
    <row r="16" spans="1:5">
      <c r="A16" s="6" t="str">
        <f t="shared" si="0"/>
        <v>20-30 jaar</v>
      </c>
      <c r="B16" s="7">
        <f>B5*$E$14</f>
        <v>-2</v>
      </c>
      <c r="C16" s="40">
        <f t="shared" si="0"/>
        <v>0</v>
      </c>
    </row>
    <row r="17" spans="1:3">
      <c r="A17" s="6" t="str">
        <f t="shared" si="0"/>
        <v>30-45 jaar</v>
      </c>
      <c r="B17" s="7">
        <f t="shared" ref="B17:B21" si="1">B6*$E$14</f>
        <v>-4</v>
      </c>
      <c r="C17" s="40">
        <f t="shared" si="0"/>
        <v>6</v>
      </c>
    </row>
    <row r="18" spans="1:3">
      <c r="A18" s="6" t="str">
        <f t="shared" si="0"/>
        <v>45-55 jaar</v>
      </c>
      <c r="B18" s="7">
        <f t="shared" si="1"/>
        <v>-10</v>
      </c>
      <c r="C18" s="40">
        <f t="shared" si="0"/>
        <v>10</v>
      </c>
    </row>
    <row r="19" spans="1:3">
      <c r="A19" s="6" t="str">
        <f t="shared" si="0"/>
        <v>55-60 jaar</v>
      </c>
      <c r="B19" s="7">
        <f t="shared" si="1"/>
        <v>-2</v>
      </c>
      <c r="C19" s="40">
        <f t="shared" si="0"/>
        <v>2</v>
      </c>
    </row>
    <row r="20" spans="1:3">
      <c r="A20" s="6" t="str">
        <f t="shared" si="0"/>
        <v>60+ jaar</v>
      </c>
      <c r="B20" s="7">
        <f t="shared" si="1"/>
        <v>-4</v>
      </c>
      <c r="C20" s="40">
        <f t="shared" si="0"/>
        <v>5</v>
      </c>
    </row>
    <row r="21" spans="1:3">
      <c r="A21" t="s">
        <v>0</v>
      </c>
      <c r="B21" s="7">
        <f t="shared" si="1"/>
        <v>-22</v>
      </c>
      <c r="C21" s="40">
        <f t="shared" si="0"/>
        <v>23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&amp;CLeeftijdscan IPV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6633"/>
  </sheetPr>
  <dimension ref="A3:H12"/>
  <sheetViews>
    <sheetView view="pageLayout" zoomScaleNormal="100" workbookViewId="0">
      <selection activeCell="I22" sqref="I22"/>
    </sheetView>
  </sheetViews>
  <sheetFormatPr baseColWidth="10" defaultColWidth="11.44140625" defaultRowHeight="14.4"/>
  <cols>
    <col min="1" max="1" width="22" bestFit="1" customWidth="1"/>
    <col min="2" max="2" width="16.33203125" bestFit="1" customWidth="1"/>
    <col min="3" max="6" width="9.44140625" bestFit="1" customWidth="1"/>
    <col min="7" max="7" width="7.6640625" bestFit="1" customWidth="1"/>
    <col min="8" max="8" width="6.44140625" bestFit="1" customWidth="1"/>
    <col min="9" max="12" width="32.5546875" bestFit="1" customWidth="1"/>
    <col min="13" max="13" width="37.33203125" bestFit="1" customWidth="1"/>
    <col min="14" max="14" width="24" bestFit="1" customWidth="1"/>
  </cols>
  <sheetData>
    <row r="3" spans="1:8">
      <c r="A3" s="5" t="s">
        <v>131</v>
      </c>
      <c r="B3" s="5" t="s">
        <v>127</v>
      </c>
    </row>
    <row r="4" spans="1:8">
      <c r="A4" s="5" t="s">
        <v>128</v>
      </c>
      <c r="B4" t="s">
        <v>103</v>
      </c>
      <c r="C4" t="s">
        <v>71</v>
      </c>
      <c r="D4" t="s">
        <v>72</v>
      </c>
      <c r="E4" t="s">
        <v>73</v>
      </c>
      <c r="F4" t="s">
        <v>74</v>
      </c>
      <c r="G4" t="s">
        <v>97</v>
      </c>
      <c r="H4" t="s">
        <v>101</v>
      </c>
    </row>
    <row r="5" spans="1:8">
      <c r="A5" s="63" t="s">
        <v>62</v>
      </c>
      <c r="B5" s="40"/>
      <c r="C5" s="40"/>
      <c r="D5" s="40">
        <v>5</v>
      </c>
      <c r="E5" s="40">
        <v>6</v>
      </c>
      <c r="F5" s="40">
        <v>2</v>
      </c>
      <c r="G5" s="40"/>
      <c r="H5" s="40">
        <v>13</v>
      </c>
    </row>
    <row r="6" spans="1:8">
      <c r="A6" s="63" t="s">
        <v>64</v>
      </c>
      <c r="B6" s="40"/>
      <c r="C6" s="40"/>
      <c r="D6" s="40">
        <v>2</v>
      </c>
      <c r="E6" s="40">
        <v>1</v>
      </c>
      <c r="F6" s="40">
        <v>2</v>
      </c>
      <c r="G6" s="40">
        <v>1</v>
      </c>
      <c r="H6" s="40">
        <v>6</v>
      </c>
    </row>
    <row r="7" spans="1:8">
      <c r="A7" s="63" t="s">
        <v>66</v>
      </c>
      <c r="B7" s="40"/>
      <c r="C7" s="40">
        <v>1</v>
      </c>
      <c r="D7" s="40">
        <v>3</v>
      </c>
      <c r="E7" s="40"/>
      <c r="F7" s="40">
        <v>1</v>
      </c>
      <c r="G7" s="40"/>
      <c r="H7" s="40">
        <v>5</v>
      </c>
    </row>
    <row r="8" spans="1:8">
      <c r="A8" s="63" t="s">
        <v>65</v>
      </c>
      <c r="B8" s="40"/>
      <c r="C8" s="40"/>
      <c r="D8" s="40">
        <v>1</v>
      </c>
      <c r="E8" s="40">
        <v>2</v>
      </c>
      <c r="F8" s="40">
        <v>1</v>
      </c>
      <c r="G8" s="40"/>
      <c r="H8" s="40">
        <v>4</v>
      </c>
    </row>
    <row r="9" spans="1:8">
      <c r="A9" s="63" t="s">
        <v>63</v>
      </c>
      <c r="B9" s="40"/>
      <c r="C9" s="40"/>
      <c r="D9" s="40">
        <v>1</v>
      </c>
      <c r="E9" s="40">
        <v>6</v>
      </c>
      <c r="F9" s="40">
        <v>1</v>
      </c>
      <c r="G9" s="40">
        <v>1</v>
      </c>
      <c r="H9" s="40">
        <v>9</v>
      </c>
    </row>
    <row r="10" spans="1:8">
      <c r="A10" s="63" t="s">
        <v>67</v>
      </c>
      <c r="B10" s="40">
        <v>1</v>
      </c>
      <c r="C10" s="40"/>
      <c r="D10" s="40">
        <v>6</v>
      </c>
      <c r="E10" s="40">
        <v>1</v>
      </c>
      <c r="F10" s="40"/>
      <c r="G10" s="40"/>
      <c r="H10" s="40">
        <v>8</v>
      </c>
    </row>
    <row r="11" spans="1:8">
      <c r="A11" s="63" t="s">
        <v>129</v>
      </c>
      <c r="B11" s="40"/>
      <c r="C11" s="40"/>
      <c r="D11" s="40"/>
      <c r="E11" s="40"/>
      <c r="F11" s="40"/>
      <c r="G11" s="40"/>
      <c r="H11" s="40"/>
    </row>
    <row r="12" spans="1:8">
      <c r="A12" s="63" t="s">
        <v>101</v>
      </c>
      <c r="B12" s="40">
        <v>1</v>
      </c>
      <c r="C12" s="40">
        <v>1</v>
      </c>
      <c r="D12" s="40">
        <v>18</v>
      </c>
      <c r="E12" s="40">
        <v>16</v>
      </c>
      <c r="F12" s="40">
        <v>7</v>
      </c>
      <c r="G12" s="40">
        <v>2</v>
      </c>
      <c r="H12" s="40">
        <v>45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headerFooter>
    <oddFooter>&amp;CLeeftijdscan IPV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11</vt:i4>
      </vt:variant>
      <vt:variant>
        <vt:lpstr>Graphiques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22" baseType="lpstr">
      <vt:lpstr>Toelichting</vt:lpstr>
      <vt:lpstr>Overzicht tabellen en grafieken</vt:lpstr>
      <vt:lpstr>1. Functie</vt:lpstr>
      <vt:lpstr>2. Personeel</vt:lpstr>
      <vt:lpstr>T1</vt:lpstr>
      <vt:lpstr>T2</vt:lpstr>
      <vt:lpstr>T3</vt:lpstr>
      <vt:lpstr>T4</vt:lpstr>
      <vt:lpstr>T5</vt:lpstr>
      <vt:lpstr>T6</vt:lpstr>
      <vt:lpstr>T7</vt:lpstr>
      <vt:lpstr>G1</vt:lpstr>
      <vt:lpstr>G2</vt:lpstr>
      <vt:lpstr>G3</vt:lpstr>
      <vt:lpstr>G4</vt:lpstr>
      <vt:lpstr>G5</vt:lpstr>
      <vt:lpstr>G6</vt:lpstr>
      <vt:lpstr>G7</vt:lpstr>
      <vt:lpstr>Afdeling</vt:lpstr>
      <vt:lpstr>Département</vt:lpstr>
      <vt:lpstr>Fonction</vt:lpstr>
      <vt:lpstr>Functie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2013-08-07T12:47:55Z</cp:lastPrinted>
  <dcterms:created xsi:type="dcterms:W3CDTF">2013-03-28T07:51:47Z</dcterms:created>
  <dcterms:modified xsi:type="dcterms:W3CDTF">2013-10-21T11:49:45Z</dcterms:modified>
</cp:coreProperties>
</file>